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423п от 25.12.2024\"/>
    </mc:Choice>
  </mc:AlternateContent>
  <bookViews>
    <workbookView xWindow="0" yWindow="1020" windowWidth="28800" windowHeight="11325" firstSheet="1" activeTab="1"/>
  </bookViews>
  <sheets>
    <sheet name="Приложение 1" sheetId="2" state="hidden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69" i="1" l="1"/>
  <c r="AB58" i="1"/>
  <c r="AB30" i="1"/>
  <c r="AB16" i="1" l="1"/>
  <c r="AB66" i="1"/>
  <c r="AB79" i="1"/>
  <c r="H9" i="2" l="1"/>
  <c r="BC98" i="1"/>
  <c r="AX98" i="1"/>
  <c r="AS98" i="1"/>
  <c r="AN98" i="1"/>
  <c r="AI98" i="1"/>
  <c r="AD98" i="1"/>
  <c r="Y98" i="1"/>
  <c r="T98" i="1"/>
  <c r="R98" i="1"/>
  <c r="O98" i="1" s="1"/>
  <c r="J98" i="1"/>
  <c r="I98" i="1"/>
  <c r="H98" i="1"/>
  <c r="G98" i="1"/>
  <c r="F98" i="1"/>
  <c r="AB18" i="1"/>
  <c r="AB72" i="1"/>
  <c r="E98" i="1" l="1"/>
  <c r="E91" i="1" s="1"/>
  <c r="F59" i="1"/>
  <c r="G59" i="1"/>
  <c r="I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P59" i="1"/>
  <c r="AO59" i="1"/>
  <c r="AN59" i="1"/>
  <c r="AM59" i="1"/>
  <c r="AL59" i="1"/>
  <c r="AK59" i="1"/>
  <c r="AJ59" i="1"/>
  <c r="AI59" i="1"/>
  <c r="AH59" i="1"/>
  <c r="AG59" i="1"/>
  <c r="AF59" i="1"/>
  <c r="AE59" i="1"/>
  <c r="AD59" i="1"/>
  <c r="AC59" i="1"/>
  <c r="AB59" i="1"/>
  <c r="AA59" i="1"/>
  <c r="Z59" i="1"/>
  <c r="X59" i="1"/>
  <c r="W59" i="1"/>
  <c r="V59" i="1"/>
  <c r="U59" i="1"/>
  <c r="T59" i="1"/>
  <c r="S59" i="1"/>
  <c r="R59" i="1"/>
  <c r="Q59" i="1"/>
  <c r="P59" i="1"/>
  <c r="O59" i="1"/>
  <c r="N59" i="1"/>
  <c r="M59" i="1"/>
  <c r="L59" i="1"/>
  <c r="K59" i="1"/>
  <c r="J59" i="1"/>
  <c r="BC70" i="1"/>
  <c r="AX70" i="1"/>
  <c r="AS70" i="1"/>
  <c r="AN70" i="1"/>
  <c r="AI70" i="1"/>
  <c r="AD70" i="1"/>
  <c r="Y70" i="1"/>
  <c r="T70" i="1"/>
  <c r="R70" i="1"/>
  <c r="O70" i="1"/>
  <c r="J70" i="1"/>
  <c r="I70" i="1"/>
  <c r="H70" i="1"/>
  <c r="G70" i="1"/>
  <c r="F70" i="1"/>
  <c r="E70" i="1" l="1"/>
  <c r="AB25" i="1"/>
  <c r="F82" i="1" l="1"/>
  <c r="G82" i="1"/>
  <c r="H82" i="1"/>
  <c r="I82" i="1"/>
  <c r="J82" i="1"/>
  <c r="K82" i="1"/>
  <c r="L82" i="1"/>
  <c r="M82" i="1"/>
  <c r="N82" i="1"/>
  <c r="O82" i="1"/>
  <c r="P82" i="1"/>
  <c r="Q82" i="1"/>
  <c r="R82" i="1"/>
  <c r="S82" i="1"/>
  <c r="T82" i="1"/>
  <c r="U82" i="1"/>
  <c r="V82" i="1"/>
  <c r="W82" i="1"/>
  <c r="X82" i="1"/>
  <c r="Y82" i="1"/>
  <c r="Z82" i="1"/>
  <c r="AA82" i="1"/>
  <c r="AB82" i="1"/>
  <c r="AC82" i="1"/>
  <c r="AD82" i="1"/>
  <c r="AE82" i="1"/>
  <c r="AF82" i="1"/>
  <c r="AG82" i="1"/>
  <c r="AH82" i="1"/>
  <c r="AI82" i="1"/>
  <c r="AJ82" i="1"/>
  <c r="AK82" i="1"/>
  <c r="AL82" i="1"/>
  <c r="AM82" i="1"/>
  <c r="AN82" i="1"/>
  <c r="AO82" i="1"/>
  <c r="AP82" i="1"/>
  <c r="AQ82" i="1"/>
  <c r="AR82" i="1"/>
  <c r="AS82" i="1"/>
  <c r="AT82" i="1"/>
  <c r="AU82" i="1"/>
  <c r="AV82" i="1"/>
  <c r="AW82" i="1"/>
  <c r="AX82" i="1"/>
  <c r="AY82" i="1"/>
  <c r="AZ82" i="1"/>
  <c r="BA82" i="1"/>
  <c r="BB82" i="1"/>
  <c r="BC82" i="1"/>
  <c r="BD82" i="1"/>
  <c r="BE82" i="1"/>
  <c r="BF82" i="1"/>
  <c r="BG82" i="1"/>
  <c r="E82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E86" i="1" l="1"/>
  <c r="AB17" i="1" l="1"/>
  <c r="K91" i="1" l="1"/>
  <c r="L91" i="1"/>
  <c r="N91" i="1"/>
  <c r="P91" i="1"/>
  <c r="Q91" i="1"/>
  <c r="S91" i="1"/>
  <c r="U91" i="1"/>
  <c r="V91" i="1"/>
  <c r="W91" i="1"/>
  <c r="X91" i="1"/>
  <c r="Z91" i="1"/>
  <c r="AA91" i="1"/>
  <c r="AB91" i="1"/>
  <c r="AC91" i="1"/>
  <c r="AE91" i="1"/>
  <c r="AF91" i="1"/>
  <c r="AG91" i="1"/>
  <c r="AH91" i="1"/>
  <c r="AJ91" i="1"/>
  <c r="AK91" i="1"/>
  <c r="AL91" i="1"/>
  <c r="AM91" i="1"/>
  <c r="AO91" i="1"/>
  <c r="AP91" i="1"/>
  <c r="AQ91" i="1"/>
  <c r="AR91" i="1"/>
  <c r="AT91" i="1"/>
  <c r="AU91" i="1"/>
  <c r="AV91" i="1"/>
  <c r="AW91" i="1"/>
  <c r="AY91" i="1"/>
  <c r="AZ91" i="1"/>
  <c r="BA91" i="1"/>
  <c r="BB91" i="1"/>
  <c r="BD91" i="1"/>
  <c r="BE91" i="1"/>
  <c r="BF91" i="1"/>
  <c r="BG91" i="1"/>
  <c r="BC69" i="1"/>
  <c r="AX69" i="1"/>
  <c r="AS69" i="1"/>
  <c r="AN69" i="1"/>
  <c r="AI69" i="1"/>
  <c r="AD69" i="1"/>
  <c r="Y69" i="1"/>
  <c r="T69" i="1"/>
  <c r="R69" i="1"/>
  <c r="O69" i="1" s="1"/>
  <c r="E69" i="1" s="1"/>
  <c r="J69" i="1"/>
  <c r="I69" i="1"/>
  <c r="H69" i="1"/>
  <c r="G69" i="1"/>
  <c r="F69" i="1"/>
  <c r="H14" i="2"/>
  <c r="BC68" i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BC29" i="1"/>
  <c r="AX29" i="1"/>
  <c r="AS29" i="1"/>
  <c r="AN29" i="1"/>
  <c r="AI29" i="1"/>
  <c r="AD29" i="1"/>
  <c r="Y29" i="1"/>
  <c r="T29" i="1"/>
  <c r="O29" i="1"/>
  <c r="J29" i="1"/>
  <c r="I29" i="1"/>
  <c r="G29" i="1"/>
  <c r="F29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97" i="1"/>
  <c r="AX97" i="1"/>
  <c r="AS97" i="1"/>
  <c r="AN97" i="1"/>
  <c r="AI97" i="1"/>
  <c r="AD97" i="1"/>
  <c r="Y97" i="1"/>
  <c r="T97" i="1"/>
  <c r="R97" i="1"/>
  <c r="O97" i="1" s="1"/>
  <c r="J97" i="1"/>
  <c r="I97" i="1"/>
  <c r="H97" i="1"/>
  <c r="G97" i="1"/>
  <c r="F97" i="1"/>
  <c r="K73" i="1"/>
  <c r="L73" i="1"/>
  <c r="N73" i="1"/>
  <c r="P73" i="1"/>
  <c r="Q73" i="1"/>
  <c r="R73" i="1"/>
  <c r="S73" i="1"/>
  <c r="U73" i="1"/>
  <c r="V73" i="1"/>
  <c r="X73" i="1"/>
  <c r="Z73" i="1"/>
  <c r="AA73" i="1"/>
  <c r="AB73" i="1"/>
  <c r="AC73" i="1"/>
  <c r="AE73" i="1"/>
  <c r="AF73" i="1"/>
  <c r="AG73" i="1"/>
  <c r="AH73" i="1"/>
  <c r="AJ73" i="1"/>
  <c r="AK73" i="1"/>
  <c r="AL73" i="1"/>
  <c r="AM73" i="1"/>
  <c r="AO73" i="1"/>
  <c r="AP73" i="1"/>
  <c r="AQ73" i="1"/>
  <c r="AR73" i="1"/>
  <c r="AT73" i="1"/>
  <c r="AU73" i="1"/>
  <c r="AV73" i="1"/>
  <c r="AW73" i="1"/>
  <c r="AY73" i="1"/>
  <c r="AZ73" i="1"/>
  <c r="BA73" i="1"/>
  <c r="BB73" i="1"/>
  <c r="BD73" i="1"/>
  <c r="BE73" i="1"/>
  <c r="BF73" i="1"/>
  <c r="BG73" i="1"/>
  <c r="BC79" i="1"/>
  <c r="AX79" i="1"/>
  <c r="AS79" i="1"/>
  <c r="AN79" i="1"/>
  <c r="AI79" i="1"/>
  <c r="AD79" i="1"/>
  <c r="Y79" i="1"/>
  <c r="T79" i="1"/>
  <c r="O79" i="1"/>
  <c r="J79" i="1"/>
  <c r="I79" i="1"/>
  <c r="H79" i="1"/>
  <c r="G79" i="1"/>
  <c r="F79" i="1"/>
  <c r="BC66" i="1"/>
  <c r="AX66" i="1"/>
  <c r="AS66" i="1"/>
  <c r="AN66" i="1"/>
  <c r="AI66" i="1"/>
  <c r="AD66" i="1"/>
  <c r="Y66" i="1"/>
  <c r="Y59" i="1" s="1"/>
  <c r="T66" i="1"/>
  <c r="O66" i="1"/>
  <c r="J66" i="1"/>
  <c r="I66" i="1"/>
  <c r="H66" i="1"/>
  <c r="H59" i="1" s="1"/>
  <c r="G66" i="1"/>
  <c r="F66" i="1"/>
  <c r="E67" i="1" l="1"/>
  <c r="E68" i="1"/>
  <c r="E66" i="1"/>
  <c r="E59" i="1" s="1"/>
  <c r="E29" i="1"/>
  <c r="H29" i="1"/>
  <c r="E97" i="1"/>
  <c r="E79" i="1"/>
  <c r="W25" i="1" l="1"/>
  <c r="W17" i="1"/>
  <c r="W61" i="1" l="1"/>
  <c r="W18" i="1" l="1"/>
  <c r="W21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W24" i="1"/>
  <c r="W78" i="1"/>
  <c r="W73" i="1" s="1"/>
  <c r="W72" i="1" l="1"/>
  <c r="R72" i="1"/>
  <c r="G9" i="2"/>
  <c r="W40" i="1"/>
  <c r="W43" i="1"/>
  <c r="BC78" i="1" l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E78" i="1" l="1"/>
  <c r="BC64" i="1" l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E64" i="1" l="1"/>
  <c r="R25" i="1"/>
  <c r="R96" i="1" l="1"/>
  <c r="R91" i="1" s="1"/>
  <c r="R23" i="1"/>
  <c r="R30" i="1"/>
  <c r="R61" i="1" l="1"/>
  <c r="R24" i="1" l="1"/>
  <c r="BC96" i="1" l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E96" i="1" l="1"/>
  <c r="K46" i="1"/>
  <c r="L46" i="1"/>
  <c r="N46" i="1"/>
  <c r="P46" i="1"/>
  <c r="Q46" i="1"/>
  <c r="R46" i="1"/>
  <c r="S46" i="1"/>
  <c r="U46" i="1"/>
  <c r="V46" i="1"/>
  <c r="W46" i="1"/>
  <c r="X46" i="1"/>
  <c r="Z46" i="1"/>
  <c r="AA46" i="1"/>
  <c r="AB46" i="1"/>
  <c r="AC46" i="1"/>
  <c r="AE46" i="1"/>
  <c r="AF46" i="1"/>
  <c r="AG46" i="1"/>
  <c r="AH46" i="1"/>
  <c r="AJ46" i="1"/>
  <c r="AK46" i="1"/>
  <c r="AL46" i="1"/>
  <c r="AM46" i="1"/>
  <c r="AO46" i="1"/>
  <c r="AP46" i="1"/>
  <c r="AQ46" i="1"/>
  <c r="AR46" i="1"/>
  <c r="AT46" i="1"/>
  <c r="AU46" i="1"/>
  <c r="AV46" i="1"/>
  <c r="AW46" i="1"/>
  <c r="AY46" i="1"/>
  <c r="AZ46" i="1"/>
  <c r="BA46" i="1"/>
  <c r="BB46" i="1"/>
  <c r="BD46" i="1"/>
  <c r="BE46" i="1"/>
  <c r="BF46" i="1"/>
  <c r="BG46" i="1"/>
  <c r="BC58" i="1"/>
  <c r="AX58" i="1"/>
  <c r="AS58" i="1"/>
  <c r="AN58" i="1"/>
  <c r="AI58" i="1"/>
  <c r="AD58" i="1"/>
  <c r="Y58" i="1"/>
  <c r="T58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BC77" i="1"/>
  <c r="AX77" i="1"/>
  <c r="AS77" i="1"/>
  <c r="AN77" i="1"/>
  <c r="AI77" i="1"/>
  <c r="AD77" i="1"/>
  <c r="Y77" i="1"/>
  <c r="T77" i="1"/>
  <c r="O77" i="1"/>
  <c r="J77" i="1"/>
  <c r="I77" i="1"/>
  <c r="H77" i="1"/>
  <c r="G77" i="1"/>
  <c r="F77" i="1"/>
  <c r="E63" i="1" l="1"/>
  <c r="E77" i="1"/>
  <c r="M41" i="1"/>
  <c r="M37" i="1"/>
  <c r="M36" i="1"/>
  <c r="J33" i="1" l="1"/>
  <c r="O33" i="1"/>
  <c r="BC34" i="1" l="1"/>
  <c r="BC35" i="1"/>
  <c r="BC36" i="1"/>
  <c r="BC37" i="1"/>
  <c r="BC38" i="1"/>
  <c r="BC39" i="1"/>
  <c r="BC40" i="1"/>
  <c r="BC41" i="1"/>
  <c r="BC42" i="1"/>
  <c r="BC43" i="1"/>
  <c r="BC44" i="1"/>
  <c r="BC33" i="1"/>
  <c r="AX34" i="1"/>
  <c r="AX35" i="1"/>
  <c r="AX36" i="1"/>
  <c r="AX37" i="1"/>
  <c r="AX38" i="1"/>
  <c r="AX39" i="1"/>
  <c r="AX40" i="1"/>
  <c r="AX41" i="1"/>
  <c r="AX42" i="1"/>
  <c r="AX43" i="1"/>
  <c r="AX44" i="1"/>
  <c r="AX33" i="1"/>
  <c r="AS34" i="1"/>
  <c r="AS35" i="1"/>
  <c r="AS36" i="1"/>
  <c r="AS37" i="1"/>
  <c r="AS38" i="1"/>
  <c r="AS39" i="1"/>
  <c r="AS40" i="1"/>
  <c r="AS41" i="1"/>
  <c r="AS42" i="1"/>
  <c r="AS43" i="1"/>
  <c r="AS44" i="1"/>
  <c r="AS33" i="1"/>
  <c r="AN34" i="1"/>
  <c r="AN35" i="1"/>
  <c r="AN36" i="1"/>
  <c r="AN37" i="1"/>
  <c r="AN38" i="1"/>
  <c r="AN39" i="1"/>
  <c r="AN40" i="1"/>
  <c r="AN41" i="1"/>
  <c r="AN42" i="1"/>
  <c r="AN43" i="1"/>
  <c r="AN44" i="1"/>
  <c r="AN33" i="1"/>
  <c r="AI34" i="1"/>
  <c r="AI35" i="1"/>
  <c r="AI36" i="1"/>
  <c r="AI37" i="1"/>
  <c r="AI38" i="1"/>
  <c r="AI39" i="1"/>
  <c r="AI40" i="1"/>
  <c r="AI41" i="1"/>
  <c r="AI42" i="1"/>
  <c r="AI43" i="1"/>
  <c r="AI44" i="1"/>
  <c r="AI33" i="1"/>
  <c r="AD34" i="1"/>
  <c r="AD35" i="1"/>
  <c r="AD36" i="1"/>
  <c r="AD37" i="1"/>
  <c r="AD38" i="1"/>
  <c r="AD39" i="1"/>
  <c r="AD40" i="1"/>
  <c r="AD41" i="1"/>
  <c r="AD42" i="1"/>
  <c r="AD43" i="1"/>
  <c r="AD44" i="1"/>
  <c r="AD33" i="1"/>
  <c r="Y34" i="1"/>
  <c r="Y35" i="1"/>
  <c r="Y36" i="1"/>
  <c r="Y37" i="1"/>
  <c r="Y38" i="1"/>
  <c r="Y39" i="1"/>
  <c r="Y40" i="1"/>
  <c r="Y41" i="1"/>
  <c r="Y42" i="1"/>
  <c r="Y43" i="1"/>
  <c r="Y44" i="1"/>
  <c r="Y33" i="1"/>
  <c r="T34" i="1"/>
  <c r="T35" i="1"/>
  <c r="T36" i="1"/>
  <c r="T37" i="1"/>
  <c r="T38" i="1"/>
  <c r="T39" i="1"/>
  <c r="T40" i="1"/>
  <c r="T41" i="1"/>
  <c r="T42" i="1"/>
  <c r="T43" i="1"/>
  <c r="T44" i="1"/>
  <c r="T33" i="1"/>
  <c r="O34" i="1"/>
  <c r="O35" i="1"/>
  <c r="O36" i="1"/>
  <c r="O37" i="1"/>
  <c r="O38" i="1"/>
  <c r="O39" i="1"/>
  <c r="O40" i="1"/>
  <c r="O41" i="1"/>
  <c r="O42" i="1"/>
  <c r="O43" i="1"/>
  <c r="O44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BC50" i="1"/>
  <c r="AX50" i="1"/>
  <c r="AS50" i="1"/>
  <c r="AN50" i="1"/>
  <c r="AI50" i="1"/>
  <c r="AD50" i="1"/>
  <c r="Y50" i="1"/>
  <c r="T50" i="1"/>
  <c r="O50" i="1"/>
  <c r="BC49" i="1"/>
  <c r="AX49" i="1"/>
  <c r="AS49" i="1"/>
  <c r="AN49" i="1"/>
  <c r="AI49" i="1"/>
  <c r="AD49" i="1"/>
  <c r="Y49" i="1"/>
  <c r="T49" i="1"/>
  <c r="O49" i="1"/>
  <c r="BC48" i="1"/>
  <c r="AX48" i="1"/>
  <c r="AS48" i="1"/>
  <c r="AN48" i="1"/>
  <c r="AI48" i="1"/>
  <c r="AD48" i="1"/>
  <c r="Y48" i="1"/>
  <c r="T48" i="1"/>
  <c r="O48" i="1"/>
  <c r="BC47" i="1"/>
  <c r="AX47" i="1"/>
  <c r="AS47" i="1"/>
  <c r="AN47" i="1"/>
  <c r="AI47" i="1"/>
  <c r="AD47" i="1"/>
  <c r="Y47" i="1"/>
  <c r="T47" i="1"/>
  <c r="O47" i="1"/>
  <c r="M58" i="1"/>
  <c r="M46" i="1" s="1"/>
  <c r="BC31" i="1"/>
  <c r="AX31" i="1"/>
  <c r="AS31" i="1"/>
  <c r="AN31" i="1"/>
  <c r="AI31" i="1"/>
  <c r="AD31" i="1"/>
  <c r="Y31" i="1"/>
  <c r="T31" i="1"/>
  <c r="BC30" i="1"/>
  <c r="AX30" i="1"/>
  <c r="AS30" i="1"/>
  <c r="AN30" i="1"/>
  <c r="AI30" i="1"/>
  <c r="AD30" i="1"/>
  <c r="Y30" i="1"/>
  <c r="T30" i="1"/>
  <c r="BC28" i="1"/>
  <c r="AX28" i="1"/>
  <c r="AS28" i="1"/>
  <c r="AN28" i="1"/>
  <c r="AI28" i="1"/>
  <c r="AD28" i="1"/>
  <c r="Y28" i="1"/>
  <c r="T28" i="1"/>
  <c r="BC27" i="1"/>
  <c r="AX27" i="1"/>
  <c r="AS27" i="1"/>
  <c r="AN27" i="1"/>
  <c r="AI27" i="1"/>
  <c r="AD27" i="1"/>
  <c r="Y27" i="1"/>
  <c r="T27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9" i="1"/>
  <c r="T19" i="1"/>
  <c r="O19" i="1"/>
  <c r="Y18" i="1"/>
  <c r="T18" i="1"/>
  <c r="O18" i="1"/>
  <c r="Y17" i="1"/>
  <c r="T17" i="1"/>
  <c r="O17" i="1"/>
  <c r="Y16" i="1"/>
  <c r="T16" i="1"/>
  <c r="O16" i="1"/>
  <c r="Y14" i="1"/>
  <c r="T14" i="1"/>
  <c r="O14" i="1"/>
  <c r="Y13" i="1"/>
  <c r="T13" i="1"/>
  <c r="O13" i="1"/>
  <c r="Y12" i="1"/>
  <c r="T12" i="1"/>
  <c r="O12" i="1"/>
  <c r="O46" i="1" l="1"/>
  <c r="BC46" i="1"/>
  <c r="AX46" i="1"/>
  <c r="AS46" i="1"/>
  <c r="AN46" i="1"/>
  <c r="AI46" i="1"/>
  <c r="Y46" i="1"/>
  <c r="AD46" i="1"/>
  <c r="T46" i="1"/>
  <c r="K26" i="1"/>
  <c r="L26" i="1"/>
  <c r="M26" i="1"/>
  <c r="N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O27" i="1"/>
  <c r="J27" i="1"/>
  <c r="I27" i="1"/>
  <c r="H27" i="1"/>
  <c r="G27" i="1"/>
  <c r="F27" i="1"/>
  <c r="BC85" i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BC84" i="1"/>
  <c r="AX84" i="1"/>
  <c r="AS84" i="1"/>
  <c r="AN84" i="1"/>
  <c r="AI84" i="1"/>
  <c r="AD84" i="1"/>
  <c r="Y84" i="1"/>
  <c r="T84" i="1"/>
  <c r="O84" i="1"/>
  <c r="J84" i="1"/>
  <c r="I84" i="1"/>
  <c r="G84" i="1"/>
  <c r="F84" i="1"/>
  <c r="M60" i="1"/>
  <c r="M23" i="1"/>
  <c r="M19" i="1"/>
  <c r="E85" i="1" l="1"/>
  <c r="E27" i="1"/>
  <c r="E84" i="1"/>
  <c r="H84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M72" i="1"/>
  <c r="BC62" i="1"/>
  <c r="AX62" i="1"/>
  <c r="AS62" i="1"/>
  <c r="AN62" i="1"/>
  <c r="AI62" i="1"/>
  <c r="AD62" i="1"/>
  <c r="Y62" i="1"/>
  <c r="T62" i="1"/>
  <c r="O62" i="1"/>
  <c r="J62" i="1"/>
  <c r="I62" i="1"/>
  <c r="H62" i="1"/>
  <c r="G62" i="1"/>
  <c r="F62" i="1"/>
  <c r="M92" i="1"/>
  <c r="M91" i="1" s="1"/>
  <c r="M88" i="1"/>
  <c r="E95" i="1" l="1"/>
  <c r="E62" i="1"/>
  <c r="BC94" i="1"/>
  <c r="AX94" i="1"/>
  <c r="AS94" i="1"/>
  <c r="AN94" i="1"/>
  <c r="AI94" i="1"/>
  <c r="AD94" i="1"/>
  <c r="Y94" i="1"/>
  <c r="T94" i="1"/>
  <c r="O94" i="1"/>
  <c r="J94" i="1"/>
  <c r="I94" i="1"/>
  <c r="H94" i="1"/>
  <c r="G94" i="1"/>
  <c r="F94" i="1"/>
  <c r="E94" i="1" l="1"/>
  <c r="BC61" i="1"/>
  <c r="AX61" i="1"/>
  <c r="AS61" i="1"/>
  <c r="AN61" i="1"/>
  <c r="AI61" i="1"/>
  <c r="AD61" i="1"/>
  <c r="Y61" i="1"/>
  <c r="T61" i="1"/>
  <c r="O61" i="1"/>
  <c r="J61" i="1"/>
  <c r="I61" i="1"/>
  <c r="H61" i="1"/>
  <c r="G61" i="1"/>
  <c r="F61" i="1"/>
  <c r="E61" i="1" l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3" i="1" l="1"/>
  <c r="M75" i="1"/>
  <c r="M73" i="1" s="1"/>
  <c r="M83" i="1"/>
  <c r="F58" i="1" l="1"/>
  <c r="G58" i="1"/>
  <c r="H58" i="1"/>
  <c r="I58" i="1"/>
  <c r="J58" i="1"/>
  <c r="BC92" i="1"/>
  <c r="BC91" i="1" s="1"/>
  <c r="AX92" i="1"/>
  <c r="AX91" i="1" s="1"/>
  <c r="AS92" i="1"/>
  <c r="AS91" i="1" s="1"/>
  <c r="AN92" i="1"/>
  <c r="AN91" i="1" s="1"/>
  <c r="AI92" i="1"/>
  <c r="AI91" i="1" s="1"/>
  <c r="AD92" i="1"/>
  <c r="AD91" i="1" s="1"/>
  <c r="Y92" i="1"/>
  <c r="Y91" i="1" s="1"/>
  <c r="T92" i="1"/>
  <c r="T91" i="1" s="1"/>
  <c r="O92" i="1"/>
  <c r="O91" i="1" s="1"/>
  <c r="J92" i="1"/>
  <c r="J91" i="1" s="1"/>
  <c r="I92" i="1"/>
  <c r="I91" i="1" s="1"/>
  <c r="H92" i="1"/>
  <c r="H91" i="1" s="1"/>
  <c r="G92" i="1"/>
  <c r="G91" i="1" s="1"/>
  <c r="F92" i="1"/>
  <c r="F91" i="1" s="1"/>
  <c r="BC90" i="1"/>
  <c r="BC89" i="1" s="1"/>
  <c r="AX90" i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J90" i="1"/>
  <c r="J89" i="1" s="1"/>
  <c r="I90" i="1"/>
  <c r="I89" i="1" s="1"/>
  <c r="H90" i="1"/>
  <c r="H89" i="1" s="1"/>
  <c r="G90" i="1"/>
  <c r="G89" i="1" s="1"/>
  <c r="F90" i="1"/>
  <c r="F89" i="1" s="1"/>
  <c r="BG89" i="1"/>
  <c r="BF89" i="1"/>
  <c r="BE89" i="1"/>
  <c r="BD89" i="1"/>
  <c r="BB89" i="1"/>
  <c r="BA89" i="1"/>
  <c r="AZ89" i="1"/>
  <c r="AY89" i="1"/>
  <c r="AX89" i="1"/>
  <c r="AW89" i="1"/>
  <c r="AV89" i="1"/>
  <c r="AU89" i="1"/>
  <c r="AT89" i="1"/>
  <c r="AR89" i="1"/>
  <c r="AQ89" i="1"/>
  <c r="AP89" i="1"/>
  <c r="AO89" i="1"/>
  <c r="AM89" i="1"/>
  <c r="AL89" i="1"/>
  <c r="AK89" i="1"/>
  <c r="AJ89" i="1"/>
  <c r="AH89" i="1"/>
  <c r="AG89" i="1"/>
  <c r="AF89" i="1"/>
  <c r="AE89" i="1"/>
  <c r="AC89" i="1"/>
  <c r="AB89" i="1"/>
  <c r="AA89" i="1"/>
  <c r="Z89" i="1"/>
  <c r="X89" i="1"/>
  <c r="W89" i="1"/>
  <c r="V89" i="1"/>
  <c r="U89" i="1"/>
  <c r="S89" i="1"/>
  <c r="R89" i="1"/>
  <c r="Q89" i="1"/>
  <c r="P89" i="1"/>
  <c r="O89" i="1"/>
  <c r="N89" i="1"/>
  <c r="M89" i="1"/>
  <c r="L89" i="1"/>
  <c r="K89" i="1"/>
  <c r="E58" i="1" l="1"/>
  <c r="E92" i="1"/>
  <c r="E90" i="1"/>
  <c r="E89" i="1" s="1"/>
  <c r="M45" i="1"/>
  <c r="K45" i="1"/>
  <c r="L45" i="1"/>
  <c r="N45" i="1"/>
  <c r="P45" i="1"/>
  <c r="Q45" i="1"/>
  <c r="R45" i="1"/>
  <c r="U45" i="1"/>
  <c r="V45" i="1"/>
  <c r="W45" i="1"/>
  <c r="X45" i="1"/>
  <c r="Z45" i="1"/>
  <c r="AA45" i="1"/>
  <c r="AC45" i="1"/>
  <c r="AF45" i="1"/>
  <c r="AG45" i="1"/>
  <c r="AH45" i="1"/>
  <c r="AK45" i="1"/>
  <c r="AO45" i="1"/>
  <c r="AP45" i="1"/>
  <c r="AQ45" i="1"/>
  <c r="AR45" i="1"/>
  <c r="AU45" i="1"/>
  <c r="AV45" i="1"/>
  <c r="AW45" i="1"/>
  <c r="AZ45" i="1"/>
  <c r="BA45" i="1"/>
  <c r="BB45" i="1"/>
  <c r="BD45" i="1"/>
  <c r="BE45" i="1"/>
  <c r="BF45" i="1"/>
  <c r="AE45" i="1" l="1"/>
  <c r="S45" i="1"/>
  <c r="AL45" i="1"/>
  <c r="AB45" i="1"/>
  <c r="AY45" i="1"/>
  <c r="BG45" i="1"/>
  <c r="AT45" i="1"/>
  <c r="AJ45" i="1"/>
  <c r="AM45" i="1"/>
  <c r="BC76" i="1" l="1"/>
  <c r="AX76" i="1"/>
  <c r="AS76" i="1"/>
  <c r="AN76" i="1"/>
  <c r="AI76" i="1"/>
  <c r="AD76" i="1"/>
  <c r="Y76" i="1"/>
  <c r="T76" i="1"/>
  <c r="O76" i="1"/>
  <c r="J76" i="1"/>
  <c r="I76" i="1"/>
  <c r="H76" i="1"/>
  <c r="G76" i="1"/>
  <c r="F76" i="1"/>
  <c r="BC88" i="1"/>
  <c r="BC87" i="1" s="1"/>
  <c r="AX88" i="1"/>
  <c r="AX87" i="1" s="1"/>
  <c r="AS88" i="1"/>
  <c r="AS87" i="1" s="1"/>
  <c r="AN88" i="1"/>
  <c r="AN87" i="1" s="1"/>
  <c r="AI88" i="1"/>
  <c r="AD88" i="1"/>
  <c r="AD87" i="1" s="1"/>
  <c r="Y88" i="1"/>
  <c r="Y87" i="1" s="1"/>
  <c r="T88" i="1"/>
  <c r="T87" i="1" s="1"/>
  <c r="O88" i="1"/>
  <c r="O87" i="1" s="1"/>
  <c r="J88" i="1"/>
  <c r="I88" i="1"/>
  <c r="I87" i="1" s="1"/>
  <c r="H88" i="1"/>
  <c r="H87" i="1" s="1"/>
  <c r="G88" i="1"/>
  <c r="G87" i="1" s="1"/>
  <c r="F88" i="1"/>
  <c r="F87" i="1" s="1"/>
  <c r="BG87" i="1"/>
  <c r="BF87" i="1"/>
  <c r="BE87" i="1"/>
  <c r="BD87" i="1"/>
  <c r="BB87" i="1"/>
  <c r="BA87" i="1"/>
  <c r="AZ87" i="1"/>
  <c r="AY87" i="1"/>
  <c r="AW87" i="1"/>
  <c r="AV87" i="1"/>
  <c r="AU87" i="1"/>
  <c r="AT87" i="1"/>
  <c r="AR87" i="1"/>
  <c r="AQ87" i="1"/>
  <c r="AP87" i="1"/>
  <c r="AO87" i="1"/>
  <c r="AM87" i="1"/>
  <c r="AL87" i="1"/>
  <c r="AK87" i="1"/>
  <c r="AJ87" i="1"/>
  <c r="AI87" i="1"/>
  <c r="AH87" i="1"/>
  <c r="AG87" i="1"/>
  <c r="AF87" i="1"/>
  <c r="AE87" i="1"/>
  <c r="AC87" i="1"/>
  <c r="AB87" i="1"/>
  <c r="AA87" i="1"/>
  <c r="Z87" i="1"/>
  <c r="X87" i="1"/>
  <c r="W87" i="1"/>
  <c r="V87" i="1"/>
  <c r="U87" i="1"/>
  <c r="S87" i="1"/>
  <c r="R87" i="1"/>
  <c r="Q87" i="1"/>
  <c r="P87" i="1"/>
  <c r="N87" i="1"/>
  <c r="M87" i="1"/>
  <c r="L87" i="1"/>
  <c r="K87" i="1"/>
  <c r="BC60" i="1"/>
  <c r="AX60" i="1"/>
  <c r="AS60" i="1"/>
  <c r="AN60" i="1"/>
  <c r="AI60" i="1"/>
  <c r="AD60" i="1"/>
  <c r="Y60" i="1"/>
  <c r="T60" i="1"/>
  <c r="O60" i="1"/>
  <c r="J60" i="1"/>
  <c r="I60" i="1"/>
  <c r="H60" i="1"/>
  <c r="G60" i="1"/>
  <c r="F60" i="1"/>
  <c r="BC75" i="1"/>
  <c r="AX75" i="1"/>
  <c r="AS75" i="1"/>
  <c r="AN75" i="1"/>
  <c r="AI75" i="1"/>
  <c r="AD75" i="1"/>
  <c r="Y75" i="1"/>
  <c r="T75" i="1"/>
  <c r="O75" i="1"/>
  <c r="J75" i="1"/>
  <c r="I75" i="1"/>
  <c r="H75" i="1"/>
  <c r="G75" i="1"/>
  <c r="F75" i="1"/>
  <c r="BC83" i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C81" i="1"/>
  <c r="BC80" i="1" s="1"/>
  <c r="AX81" i="1"/>
  <c r="AX80" i="1" s="1"/>
  <c r="AS81" i="1"/>
  <c r="AS80" i="1" s="1"/>
  <c r="AN81" i="1"/>
  <c r="AN80" i="1" s="1"/>
  <c r="AI81" i="1"/>
  <c r="AI80" i="1" s="1"/>
  <c r="AD81" i="1"/>
  <c r="AD80" i="1" s="1"/>
  <c r="Y81" i="1"/>
  <c r="Y80" i="1" s="1"/>
  <c r="T81" i="1"/>
  <c r="T80" i="1" s="1"/>
  <c r="O81" i="1"/>
  <c r="O80" i="1" s="1"/>
  <c r="J81" i="1"/>
  <c r="J80" i="1" s="1"/>
  <c r="I81" i="1"/>
  <c r="I80" i="1" s="1"/>
  <c r="H81" i="1"/>
  <c r="H80" i="1" s="1"/>
  <c r="G81" i="1"/>
  <c r="G80" i="1" s="1"/>
  <c r="F81" i="1"/>
  <c r="F80" i="1" s="1"/>
  <c r="BG80" i="1"/>
  <c r="BF80" i="1"/>
  <c r="BE80" i="1"/>
  <c r="BD80" i="1"/>
  <c r="BB80" i="1"/>
  <c r="BA80" i="1"/>
  <c r="AZ80" i="1"/>
  <c r="AY80" i="1"/>
  <c r="AW80" i="1"/>
  <c r="AV80" i="1"/>
  <c r="AU80" i="1"/>
  <c r="AT80" i="1"/>
  <c r="AR80" i="1"/>
  <c r="AQ80" i="1"/>
  <c r="AP80" i="1"/>
  <c r="AO80" i="1"/>
  <c r="AM80" i="1"/>
  <c r="AL80" i="1"/>
  <c r="AK80" i="1"/>
  <c r="AJ80" i="1"/>
  <c r="AH80" i="1"/>
  <c r="AG80" i="1"/>
  <c r="AF80" i="1"/>
  <c r="AE80" i="1"/>
  <c r="AC80" i="1"/>
  <c r="AB80" i="1"/>
  <c r="AA80" i="1"/>
  <c r="Z80" i="1"/>
  <c r="X80" i="1"/>
  <c r="W80" i="1"/>
  <c r="V80" i="1"/>
  <c r="U80" i="1"/>
  <c r="S80" i="1"/>
  <c r="R80" i="1"/>
  <c r="Q80" i="1"/>
  <c r="P80" i="1"/>
  <c r="N80" i="1"/>
  <c r="M80" i="1"/>
  <c r="L80" i="1"/>
  <c r="K80" i="1"/>
  <c r="E75" i="1" l="1"/>
  <c r="E83" i="1"/>
  <c r="E60" i="1"/>
  <c r="E76" i="1"/>
  <c r="E81" i="1"/>
  <c r="E80" i="1" s="1"/>
  <c r="E88" i="1"/>
  <c r="E87" i="1" s="1"/>
  <c r="J87" i="1"/>
  <c r="K71" i="1"/>
  <c r="L71" i="1"/>
  <c r="M71" i="1"/>
  <c r="N71" i="1"/>
  <c r="P71" i="1"/>
  <c r="Q71" i="1"/>
  <c r="R71" i="1"/>
  <c r="S71" i="1"/>
  <c r="U71" i="1"/>
  <c r="V71" i="1"/>
  <c r="W71" i="1"/>
  <c r="X71" i="1"/>
  <c r="Z71" i="1"/>
  <c r="AA71" i="1"/>
  <c r="AB71" i="1"/>
  <c r="AC71" i="1"/>
  <c r="AE71" i="1"/>
  <c r="AF71" i="1"/>
  <c r="AG71" i="1"/>
  <c r="AH71" i="1"/>
  <c r="AJ71" i="1"/>
  <c r="AK71" i="1"/>
  <c r="AL71" i="1"/>
  <c r="AM71" i="1"/>
  <c r="AO71" i="1"/>
  <c r="AP71" i="1"/>
  <c r="AQ71" i="1"/>
  <c r="AR71" i="1"/>
  <c r="AT71" i="1"/>
  <c r="AU71" i="1"/>
  <c r="AV71" i="1"/>
  <c r="AW71" i="1"/>
  <c r="AY71" i="1"/>
  <c r="AZ71" i="1"/>
  <c r="BA71" i="1"/>
  <c r="BB71" i="1"/>
  <c r="BD71" i="1"/>
  <c r="BE71" i="1"/>
  <c r="BF71" i="1"/>
  <c r="BG71" i="1"/>
  <c r="Z32" i="1" l="1"/>
  <c r="AA32" i="1"/>
  <c r="AB32" i="1"/>
  <c r="AC32" i="1"/>
  <c r="AE32" i="1"/>
  <c r="AF32" i="1"/>
  <c r="AG32" i="1"/>
  <c r="AH32" i="1"/>
  <c r="X32" i="1"/>
  <c r="V32" i="1"/>
  <c r="AA11" i="1"/>
  <c r="AC11" i="1"/>
  <c r="AF11" i="1"/>
  <c r="AH11" i="1"/>
  <c r="V11" i="1"/>
  <c r="X11" i="1"/>
  <c r="O74" i="1" l="1"/>
  <c r="O73" i="1" s="1"/>
  <c r="BC74" i="1"/>
  <c r="BC73" i="1" s="1"/>
  <c r="AX74" i="1"/>
  <c r="AX73" i="1" s="1"/>
  <c r="AS74" i="1"/>
  <c r="AS73" i="1" s="1"/>
  <c r="AN74" i="1"/>
  <c r="AN73" i="1" s="1"/>
  <c r="AI74" i="1"/>
  <c r="AI73" i="1" s="1"/>
  <c r="AD74" i="1"/>
  <c r="AD73" i="1" s="1"/>
  <c r="Y74" i="1"/>
  <c r="Y73" i="1" s="1"/>
  <c r="T74" i="1"/>
  <c r="T73" i="1" s="1"/>
  <c r="J74" i="1"/>
  <c r="J73" i="1" s="1"/>
  <c r="I74" i="1"/>
  <c r="I73" i="1" s="1"/>
  <c r="H74" i="1"/>
  <c r="H73" i="1" s="1"/>
  <c r="G74" i="1"/>
  <c r="G73" i="1" s="1"/>
  <c r="F74" i="1"/>
  <c r="F73" i="1" s="1"/>
  <c r="BC72" i="1"/>
  <c r="BC71" i="1" s="1"/>
  <c r="AX72" i="1"/>
  <c r="AX71" i="1" s="1"/>
  <c r="AS72" i="1"/>
  <c r="AS71" i="1" s="1"/>
  <c r="AN72" i="1"/>
  <c r="AN71" i="1" s="1"/>
  <c r="AI72" i="1"/>
  <c r="AI71" i="1" s="1"/>
  <c r="AD72" i="1"/>
  <c r="AD71" i="1" s="1"/>
  <c r="Y72" i="1"/>
  <c r="Y71" i="1" s="1"/>
  <c r="T72" i="1"/>
  <c r="T71" i="1" s="1"/>
  <c r="O72" i="1"/>
  <c r="O71" i="1" s="1"/>
  <c r="J72" i="1"/>
  <c r="J71" i="1" s="1"/>
  <c r="I72" i="1"/>
  <c r="I71" i="1" s="1"/>
  <c r="H72" i="1"/>
  <c r="H71" i="1" s="1"/>
  <c r="G72" i="1"/>
  <c r="G71" i="1" s="1"/>
  <c r="F72" i="1"/>
  <c r="F71" i="1" s="1"/>
  <c r="E74" i="1" l="1"/>
  <c r="E73" i="1" s="1"/>
  <c r="E72" i="1"/>
  <c r="E71" i="1" s="1"/>
  <c r="V10" i="1" l="1"/>
  <c r="X10" i="1"/>
  <c r="AA10" i="1"/>
  <c r="AC10" i="1"/>
  <c r="AF10" i="1"/>
  <c r="AH10" i="1"/>
  <c r="M32" i="1"/>
  <c r="H47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H51" i="1"/>
  <c r="G51" i="1"/>
  <c r="F51" i="1"/>
  <c r="J50" i="1"/>
  <c r="I50" i="1"/>
  <c r="H50" i="1"/>
  <c r="G50" i="1"/>
  <c r="F50" i="1"/>
  <c r="J49" i="1"/>
  <c r="I49" i="1"/>
  <c r="H49" i="1"/>
  <c r="G49" i="1"/>
  <c r="F49" i="1"/>
  <c r="J48" i="1"/>
  <c r="I48" i="1"/>
  <c r="H48" i="1"/>
  <c r="G48" i="1"/>
  <c r="F48" i="1"/>
  <c r="J47" i="1"/>
  <c r="I47" i="1"/>
  <c r="I46" i="1" s="1"/>
  <c r="G47" i="1"/>
  <c r="F47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J37" i="1"/>
  <c r="I37" i="1"/>
  <c r="H37" i="1"/>
  <c r="G37" i="1"/>
  <c r="F37" i="1"/>
  <c r="J36" i="1"/>
  <c r="I36" i="1"/>
  <c r="H36" i="1"/>
  <c r="G36" i="1"/>
  <c r="F36" i="1"/>
  <c r="J35" i="1"/>
  <c r="I35" i="1"/>
  <c r="H35" i="1"/>
  <c r="G35" i="1"/>
  <c r="F35" i="1"/>
  <c r="J34" i="1"/>
  <c r="I34" i="1"/>
  <c r="H34" i="1"/>
  <c r="G34" i="1"/>
  <c r="F34" i="1"/>
  <c r="I33" i="1"/>
  <c r="H33" i="1"/>
  <c r="G33" i="1"/>
  <c r="F33" i="1"/>
  <c r="BG32" i="1"/>
  <c r="BF32" i="1"/>
  <c r="BE32" i="1"/>
  <c r="BD32" i="1"/>
  <c r="BB32" i="1"/>
  <c r="BA32" i="1"/>
  <c r="AZ32" i="1"/>
  <c r="AY32" i="1"/>
  <c r="AW32" i="1"/>
  <c r="AV32" i="1"/>
  <c r="AU32" i="1"/>
  <c r="AT32" i="1"/>
  <c r="AR32" i="1"/>
  <c r="AQ32" i="1"/>
  <c r="AP32" i="1"/>
  <c r="AO32" i="1"/>
  <c r="AM32" i="1"/>
  <c r="AL32" i="1"/>
  <c r="AK32" i="1"/>
  <c r="AJ32" i="1"/>
  <c r="W32" i="1"/>
  <c r="U32" i="1"/>
  <c r="S32" i="1"/>
  <c r="R32" i="1"/>
  <c r="Q32" i="1"/>
  <c r="P32" i="1"/>
  <c r="N32" i="1"/>
  <c r="L32" i="1"/>
  <c r="K32" i="1"/>
  <c r="O31" i="1"/>
  <c r="J31" i="1"/>
  <c r="I31" i="1"/>
  <c r="H31" i="1"/>
  <c r="G31" i="1"/>
  <c r="F31" i="1"/>
  <c r="O30" i="1"/>
  <c r="J30" i="1"/>
  <c r="I30" i="1"/>
  <c r="H30" i="1"/>
  <c r="G30" i="1"/>
  <c r="F30" i="1"/>
  <c r="O28" i="1"/>
  <c r="O26" i="1" s="1"/>
  <c r="J28" i="1"/>
  <c r="I28" i="1"/>
  <c r="H28" i="1"/>
  <c r="G28" i="1"/>
  <c r="G26" i="1" s="1"/>
  <c r="F28" i="1"/>
  <c r="F46" i="1" l="1"/>
  <c r="F45" i="1" s="1"/>
  <c r="J46" i="1"/>
  <c r="J45" i="1" s="1"/>
  <c r="G46" i="1"/>
  <c r="G45" i="1" s="1"/>
  <c r="H46" i="1"/>
  <c r="H45" i="1" s="1"/>
  <c r="H26" i="1"/>
  <c r="J26" i="1"/>
  <c r="I26" i="1"/>
  <c r="F26" i="1"/>
  <c r="I45" i="1"/>
  <c r="AX45" i="1"/>
  <c r="AI45" i="1"/>
  <c r="O45" i="1"/>
  <c r="BC45" i="1"/>
  <c r="Y45" i="1"/>
  <c r="T45" i="1"/>
  <c r="AD45" i="1"/>
  <c r="AN45" i="1"/>
  <c r="AS45" i="1"/>
  <c r="E47" i="1"/>
  <c r="E48" i="1"/>
  <c r="E56" i="1"/>
  <c r="AD32" i="1"/>
  <c r="G32" i="1"/>
  <c r="F32" i="1"/>
  <c r="E50" i="1"/>
  <c r="E57" i="1"/>
  <c r="E52" i="1"/>
  <c r="E55" i="1"/>
  <c r="E51" i="1"/>
  <c r="E49" i="1"/>
  <c r="E53" i="1"/>
  <c r="E54" i="1"/>
  <c r="AX32" i="1"/>
  <c r="E36" i="1"/>
  <c r="E33" i="1"/>
  <c r="E44" i="1"/>
  <c r="E42" i="1"/>
  <c r="O32" i="1"/>
  <c r="E37" i="1"/>
  <c r="E39" i="1"/>
  <c r="AN32" i="1"/>
  <c r="T32" i="1"/>
  <c r="AI32" i="1"/>
  <c r="AS32" i="1"/>
  <c r="E34" i="1"/>
  <c r="H32" i="1"/>
  <c r="E38" i="1"/>
  <c r="E43" i="1"/>
  <c r="I32" i="1"/>
  <c r="E40" i="1"/>
  <c r="BC32" i="1"/>
  <c r="Y32" i="1"/>
  <c r="E41" i="1"/>
  <c r="E35" i="1"/>
  <c r="J32" i="1"/>
  <c r="E31" i="1"/>
  <c r="E30" i="1"/>
  <c r="E28" i="1"/>
  <c r="F13" i="1"/>
  <c r="G13" i="1"/>
  <c r="H13" i="1"/>
  <c r="I13" i="1"/>
  <c r="F14" i="1"/>
  <c r="G14" i="1"/>
  <c r="H14" i="1"/>
  <c r="I14" i="1"/>
  <c r="F16" i="1"/>
  <c r="G16" i="1"/>
  <c r="H16" i="1"/>
  <c r="I16" i="1"/>
  <c r="F17" i="1"/>
  <c r="G17" i="1"/>
  <c r="H17" i="1"/>
  <c r="I17" i="1"/>
  <c r="F18" i="1"/>
  <c r="G18" i="1"/>
  <c r="H18" i="1"/>
  <c r="I18" i="1"/>
  <c r="F19" i="1"/>
  <c r="G19" i="1"/>
  <c r="H19" i="1"/>
  <c r="I19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G12" i="1"/>
  <c r="H12" i="1"/>
  <c r="I12" i="1"/>
  <c r="F12" i="1"/>
  <c r="E26" i="1" l="1"/>
  <c r="E46" i="1"/>
  <c r="E45" i="1" s="1"/>
  <c r="E32" i="1"/>
  <c r="I11" i="1"/>
  <c r="I10" i="1" s="1"/>
  <c r="G11" i="1"/>
  <c r="G10" i="1" s="1"/>
  <c r="BF11" i="1" l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W11" i="1"/>
  <c r="W10" i="1" s="1"/>
  <c r="AD13" i="1" l="1"/>
  <c r="AD14" i="1"/>
  <c r="AD16" i="1"/>
  <c r="AD17" i="1"/>
  <c r="AD18" i="1"/>
  <c r="AD19" i="1"/>
  <c r="AD20" i="1"/>
  <c r="AD21" i="1"/>
  <c r="AD22" i="1"/>
  <c r="AD23" i="1"/>
  <c r="AD24" i="1"/>
  <c r="AD25" i="1"/>
  <c r="AD12" i="1"/>
  <c r="AI13" i="1"/>
  <c r="AI14" i="1"/>
  <c r="AI16" i="1"/>
  <c r="AI17" i="1"/>
  <c r="AI18" i="1"/>
  <c r="AI19" i="1"/>
  <c r="AI20" i="1"/>
  <c r="AI21" i="1"/>
  <c r="AI22" i="1"/>
  <c r="AI23" i="1"/>
  <c r="AI24" i="1"/>
  <c r="AI25" i="1"/>
  <c r="AI12" i="1"/>
  <c r="AN13" i="1"/>
  <c r="AN14" i="1"/>
  <c r="AN16" i="1"/>
  <c r="AN17" i="1"/>
  <c r="AN18" i="1"/>
  <c r="AN19" i="1"/>
  <c r="AN20" i="1"/>
  <c r="AN21" i="1"/>
  <c r="AN22" i="1"/>
  <c r="AN23" i="1"/>
  <c r="AN24" i="1"/>
  <c r="AN25" i="1"/>
  <c r="AN12" i="1"/>
  <c r="AS13" i="1"/>
  <c r="AS14" i="1"/>
  <c r="AS16" i="1"/>
  <c r="AS17" i="1"/>
  <c r="AS18" i="1"/>
  <c r="AS19" i="1"/>
  <c r="AS20" i="1"/>
  <c r="AS21" i="1"/>
  <c r="AS22" i="1"/>
  <c r="AS23" i="1"/>
  <c r="AS24" i="1"/>
  <c r="AS25" i="1"/>
  <c r="AS12" i="1"/>
  <c r="AX13" i="1"/>
  <c r="AX14" i="1"/>
  <c r="AX16" i="1"/>
  <c r="AX17" i="1"/>
  <c r="AX18" i="1"/>
  <c r="AX19" i="1"/>
  <c r="AX20" i="1"/>
  <c r="AX21" i="1"/>
  <c r="AX22" i="1"/>
  <c r="AX23" i="1"/>
  <c r="AX24" i="1"/>
  <c r="AX25" i="1"/>
  <c r="AX12" i="1"/>
  <c r="BC13" i="1"/>
  <c r="BC14" i="1"/>
  <c r="BC16" i="1"/>
  <c r="BC17" i="1"/>
  <c r="BC18" i="1"/>
  <c r="BC19" i="1"/>
  <c r="BC20" i="1"/>
  <c r="BC21" i="1"/>
  <c r="BC22" i="1"/>
  <c r="BC23" i="1"/>
  <c r="BC24" i="1"/>
  <c r="BC25" i="1"/>
  <c r="BC12" i="1"/>
  <c r="T11" i="1" l="1"/>
  <c r="T10" i="1" s="1"/>
  <c r="AX11" i="1"/>
  <c r="AX10" i="1" s="1"/>
  <c r="AN11" i="1"/>
  <c r="AN10" i="1" s="1"/>
  <c r="H11" i="1"/>
  <c r="H10" i="1" s="1"/>
  <c r="AI11" i="1"/>
  <c r="AI10" i="1" s="1"/>
  <c r="AD11" i="1"/>
  <c r="AD10" i="1" s="1"/>
  <c r="Y11" i="1"/>
  <c r="Y10" i="1" s="1"/>
  <c r="AS11" i="1"/>
  <c r="AS10" i="1" s="1"/>
  <c r="BC11" i="1"/>
  <c r="BC10" i="1" s="1"/>
  <c r="J25" i="1" l="1"/>
  <c r="J24" i="1"/>
  <c r="J23" i="1"/>
  <c r="J22" i="1"/>
  <c r="J21" i="1"/>
  <c r="J20" i="1"/>
  <c r="J19" i="1"/>
  <c r="J18" i="1"/>
  <c r="J17" i="1"/>
  <c r="J16" i="1"/>
  <c r="J14" i="1"/>
  <c r="J13" i="1"/>
  <c r="J12" i="1"/>
  <c r="K11" i="1"/>
  <c r="K10" i="1" s="1"/>
  <c r="L11" i="1"/>
  <c r="L10" i="1" s="1"/>
  <c r="M11" i="1"/>
  <c r="M10" i="1" s="1"/>
  <c r="N11" i="1"/>
  <c r="N10" i="1" s="1"/>
  <c r="P11" i="1"/>
  <c r="P10" i="1" s="1"/>
  <c r="Q11" i="1"/>
  <c r="Q10" i="1" s="1"/>
  <c r="R11" i="1"/>
  <c r="R10" i="1" s="1"/>
  <c r="S11" i="1"/>
  <c r="S10" i="1" s="1"/>
  <c r="E17" i="1" l="1"/>
  <c r="E25" i="1"/>
  <c r="E19" i="1"/>
  <c r="J11" i="1"/>
  <c r="J10" i="1" s="1"/>
  <c r="E18" i="1"/>
  <c r="E20" i="1"/>
  <c r="E12" i="1"/>
  <c r="E21" i="1"/>
  <c r="E13" i="1"/>
  <c r="E22" i="1"/>
  <c r="E16" i="1"/>
  <c r="E24" i="1"/>
  <c r="E14" i="1"/>
  <c r="E23" i="1"/>
  <c r="O11" i="1"/>
  <c r="O10" i="1" s="1"/>
  <c r="U11" i="1"/>
  <c r="U10" i="1" s="1"/>
  <c r="Z11" i="1"/>
  <c r="Z10" i="1" s="1"/>
  <c r="AE11" i="1"/>
  <c r="AE10" i="1" s="1"/>
  <c r="AJ11" i="1"/>
  <c r="AJ10" i="1" s="1"/>
  <c r="AK11" i="1"/>
  <c r="AK10" i="1" s="1"/>
  <c r="AM11" i="1"/>
  <c r="AM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<sst xmlns="http://schemas.openxmlformats.org/spreadsheetml/2006/main" count="469" uniqueCount="217">
  <si>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</si>
  <si>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</si>
  <si>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</si>
  <si>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</si>
  <si>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</si>
  <si>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</si>
  <si>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</si>
  <si>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</si>
  <si>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</si>
  <si>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</si>
  <si>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</si>
  <si>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</si>
  <si>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</si>
  <si>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</si>
  <si>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</si>
  <si>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</si>
  <si>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</si>
  <si>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</si>
  <si>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</si>
  <si>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</si>
  <si>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</si>
  <si>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</si>
  <si>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</si>
  <si>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</si>
  <si>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</si>
  <si>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</si>
  <si>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</si>
  <si>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</si>
  <si>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</si>
  <si>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</si>
  <si>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</si>
  <si>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1.3</t>
  </si>
  <si>
    <t>ИТОГО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</si>
  <si>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</si>
  <si>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</si>
  <si>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</si>
  <si>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</si>
  <si>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</si>
  <si>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</si>
  <si>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</si>
  <si>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</si>
  <si>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</si>
  <si>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</si>
  <si>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2.2</t>
  </si>
  <si>
    <t>2.3</t>
  </si>
  <si>
    <t>1.10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</si>
  <si>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</si>
  <si>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</si>
  <si>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</si>
  <si>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</si>
  <si>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</si>
  <si>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</si>
  <si>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</si>
  <si>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</si>
  <si>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</si>
  <si>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</si>
  <si>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Раздел 1. Содержание авиаплощадок в поселениях Заполярного района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</si>
  <si>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</si>
  <si>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</si>
  <si>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</si>
  <si>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</si>
  <si>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</si>
  <si>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</si>
  <si>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</si>
  <si>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</si>
  <si>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</si>
  <si>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</si>
  <si>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</si>
  <si>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</si>
  <si>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Содержание авиаплощадок в поселениях Заполярного района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</si>
  <si>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</si>
  <si>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</si>
  <si>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</si>
  <si>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</si>
  <si>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</si>
  <si>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</si>
  <si>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</si>
  <si>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</si>
  <si>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</si>
  <si>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</si>
  <si>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</si>
  <si>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</si>
  <si>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</si>
  <si>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</si>
  <si>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</si>
  <si>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</si>
  <si>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</si>
  <si>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</si>
  <si>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</si>
  <si>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</si>
  <si>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</si>
  <si>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</si>
  <si>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</si>
  <si>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</si>
  <si>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</si>
  <si>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</si>
  <si>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</si>
  <si>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</si>
  <si>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</si>
  <si>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</si>
  <si>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</si>
  <si>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</si>
  <si>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</si>
  <si>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</si>
  <si>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</si>
  <si>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</si>
  <si>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</si>
  <si>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</si>
  <si>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</si>
  <si>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</si>
  <si>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</si>
  <si>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</si>
  <si>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</si>
  <si>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</si>
  <si>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</si>
  <si>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</si>
  <si>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</si>
  <si>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</si>
  <si>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</si>
  <si>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</si>
  <si>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</si>
  <si>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</si>
  <si>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</si>
  <si>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</si>
  <si>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</si>
  <si>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</si>
  <si>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</si>
  <si>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</si>
  <si>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</si>
  <si>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</si>
  <si>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</si>
  <si>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</si>
  <si>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</si>
  <si>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</si>
  <si>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</si>
  <si>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</si>
  <si>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</si>
  <si>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</si>
  <si>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</si>
  <si>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</si>
  <si>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</si>
  <si>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</si>
  <si>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создание условий для предоставления услуг водным транспортом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</si>
  <si>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</si>
  <si>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</si>
  <si>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</si>
  <si>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</si>
  <si>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</si>
  <si>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</si>
  <si>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</si>
  <si>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</si>
  <si>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</si>
  <si>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</si>
  <si>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</si>
  <si>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</si>
  <si>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</si>
  <si>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</si>
  <si>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</si>
  <si>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</si>
  <si>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</si>
  <si>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</si>
  <si>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</si>
  <si>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</si>
  <si>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</si>
  <si>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</si>
  <si>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</si>
  <si>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</si>
  <si>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</si>
  <si>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</si>
  <si>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</si>
  <si>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</si>
  <si>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</si>
  <si>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</si>
  <si>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 "Коткинский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</si>
  <si>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</si>
  <si>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</si>
  <si>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</si>
  <si>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</si>
  <si>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</si>
  <si>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</si>
  <si>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</si>
  <si>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</si>
  <si>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</si>
  <si>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</si>
  <si>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</si>
  <si>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</si>
  <si>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</si>
  <si>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</si>
  <si>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1.14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</si>
  <si>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</si>
  <si>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</si>
  <si>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</si>
  <si>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</si>
  <si>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</si>
  <si>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</si>
  <si>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</si>
  <si>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</si>
  <si>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</si>
  <si>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</si>
  <si>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</si>
  <si>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</si>
  <si>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</si>
  <si>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</si>
  <si>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</si>
  <si>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</si>
  <si>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</si>
  <si>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</si>
  <si>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</si>
  <si>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</si>
  <si>
    <t>8.4</t>
  </si>
  <si>
    <t>Приобретение и поставка амфибийного пассажирского судна на воздушной подушке в г. Нарьян-Мар</t>
  </si>
  <si>
    <t>4.2.11</t>
  </si>
  <si>
    <t>Приобретение и поставка 350 тонн щебня в п. Индига Сельского поселения «Тиманский сельсовет» ЗР НАО</t>
  </si>
  <si>
    <t>11.7</t>
  </si>
  <si>
    <t>Поставка мобильного комплекса для вертолетной площадки в с. Шойна Сельского поселения «Шоинский сельсовет» ЗР НАО</t>
  </si>
  <si>
    <t>количество поставленного оборудования для объектов транспортной инфраструктуры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</si>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</sst>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15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10" fillId="0" borderId="0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10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6" fontId="2" fillId="0" borderId="9" xfId="1" applyNumberFormat="1" applyFont="1" applyFill="1" applyBorder="1" applyAlignment="1">
      <alignment vertical="center" wrapText="1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9" fontId="3" fillId="0" borderId="1" xfId="0" applyNumberFormat="1" applyFont="1" applyBorder="1" applyAlignment="1">
      <alignment horizontal="center" vertical="center" wrapText="1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9" fontId="3" fillId="0" borderId="1" xfId="4" applyNumberFormat="1" applyFont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zoomScaleNormal="100" zoomScaleSheetLayoutView="100" workbookViewId="0">
      <selection activeCell="B18" sqref="B18"/>
    </sheetView>
  </sheetViews>
  <sheetFormatPr defaultRowHeight="15.75" x14ac:dyDescent="0.25"/>
  <cols>
    <col min="1" max="1" width="33.7109375" style="35" customWidth="1"/>
    <col min="2" max="2" width="31" style="35" customWidth="1"/>
    <col min="3" max="3" width="13.28515625" style="35" customWidth="1"/>
    <col min="4" max="4" width="21.85546875" style="35" customWidth="1"/>
    <col min="5" max="5" width="10.140625" style="35" bestFit="1" customWidth="1"/>
    <col min="6" max="8" width="11.28515625" style="35" bestFit="1" customWidth="1"/>
    <col min="9" max="9" width="9.42578125" style="35" customWidth="1"/>
    <col min="10" max="14" width="9.28515625" style="35" bestFit="1" customWidth="1"/>
    <col min="15" max="16384" width="9.140625" style="35"/>
  </cols>
  <sheetData>
    <row r="1" spans="1:15" ht="76.5" customHeight="1" x14ac:dyDescent="0.25">
      <c r="A1" s="33"/>
      <c r="B1" s="33"/>
      <c r="C1" s="33"/>
      <c r="D1" s="33"/>
      <c r="E1" s="34"/>
      <c r="F1" s="34"/>
      <c r="G1" s="34"/>
      <c r="H1" s="34"/>
      <c r="I1" s="34"/>
      <c r="J1" s="92" t="s">
        <v>52</v>
      </c>
      <c r="K1" s="92"/>
      <c r="L1" s="92"/>
      <c r="M1" s="92"/>
      <c r="N1" s="92"/>
    </row>
    <row r="2" spans="1:15" ht="60" customHeight="1" x14ac:dyDescent="0.25">
      <c r="A2" s="93" t="s">
        <v>53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</row>
    <row r="3" spans="1:15" ht="36.75" customHeight="1" x14ac:dyDescent="0.25">
      <c r="A3" s="94" t="s">
        <v>23</v>
      </c>
      <c r="B3" s="94" t="s">
        <v>24</v>
      </c>
      <c r="C3" s="94" t="s">
        <v>25</v>
      </c>
      <c r="D3" s="94" t="s">
        <v>26</v>
      </c>
      <c r="E3" s="95" t="s">
        <v>27</v>
      </c>
      <c r="F3" s="96"/>
      <c r="G3" s="96"/>
      <c r="H3" s="96"/>
      <c r="I3" s="96"/>
      <c r="J3" s="96"/>
      <c r="K3" s="96"/>
      <c r="L3" s="96"/>
      <c r="M3" s="96"/>
      <c r="N3" s="97"/>
    </row>
    <row r="4" spans="1:15" ht="53.25" customHeight="1" x14ac:dyDescent="0.25">
      <c r="A4" s="94"/>
      <c r="B4" s="94"/>
      <c r="C4" s="94"/>
      <c r="D4" s="94"/>
      <c r="E4" s="36" t="s">
        <v>4</v>
      </c>
      <c r="F4" s="36" t="s">
        <v>5</v>
      </c>
      <c r="G4" s="36" t="s">
        <v>6</v>
      </c>
      <c r="H4" s="36" t="s">
        <v>7</v>
      </c>
      <c r="I4" s="36" t="s">
        <v>8</v>
      </c>
      <c r="J4" s="36" t="s">
        <v>9</v>
      </c>
      <c r="K4" s="36" t="s">
        <v>10</v>
      </c>
      <c r="L4" s="36" t="s">
        <v>11</v>
      </c>
      <c r="M4" s="36" t="s">
        <v>12</v>
      </c>
      <c r="N4" s="36" t="s">
        <v>13</v>
      </c>
    </row>
    <row r="5" spans="1:15" ht="83.25" customHeight="1" x14ac:dyDescent="0.25">
      <c r="A5" s="37" t="s">
        <v>69</v>
      </c>
      <c r="B5" s="38" t="s">
        <v>70</v>
      </c>
      <c r="C5" s="39" t="s">
        <v>46</v>
      </c>
      <c r="D5" s="40">
        <v>46</v>
      </c>
      <c r="E5" s="40">
        <v>46</v>
      </c>
      <c r="F5" s="40">
        <v>46</v>
      </c>
      <c r="G5" s="40">
        <v>48</v>
      </c>
      <c r="H5" s="40">
        <v>48</v>
      </c>
      <c r="I5" s="40">
        <v>48</v>
      </c>
      <c r="J5" s="40">
        <v>48</v>
      </c>
      <c r="K5" s="40">
        <v>48</v>
      </c>
      <c r="L5" s="40">
        <v>48</v>
      </c>
      <c r="M5" s="40">
        <v>48</v>
      </c>
      <c r="N5" s="40">
        <v>48</v>
      </c>
    </row>
    <row r="6" spans="1:15" ht="52.5" customHeight="1" x14ac:dyDescent="0.25">
      <c r="A6" s="37" t="s">
        <v>71</v>
      </c>
      <c r="B6" s="38" t="s">
        <v>72</v>
      </c>
      <c r="C6" s="39" t="s">
        <v>46</v>
      </c>
      <c r="D6" s="39">
        <v>3</v>
      </c>
      <c r="E6" s="40">
        <v>3</v>
      </c>
      <c r="F6" s="40">
        <v>4</v>
      </c>
      <c r="G6" s="40">
        <v>4</v>
      </c>
      <c r="H6" s="40">
        <v>5</v>
      </c>
      <c r="I6" s="40">
        <v>5</v>
      </c>
      <c r="J6" s="40">
        <v>5</v>
      </c>
      <c r="K6" s="40">
        <v>5</v>
      </c>
      <c r="L6" s="40">
        <v>5</v>
      </c>
      <c r="M6" s="40">
        <v>5</v>
      </c>
      <c r="N6" s="40">
        <v>5</v>
      </c>
    </row>
    <row r="7" spans="1:15" ht="95.25" customHeight="1" x14ac:dyDescent="0.25">
      <c r="A7" s="38" t="s">
        <v>75</v>
      </c>
      <c r="B7" s="38" t="s">
        <v>85</v>
      </c>
      <c r="C7" s="39" t="s">
        <v>84</v>
      </c>
      <c r="D7" s="40">
        <v>1082.5</v>
      </c>
      <c r="E7" s="40">
        <v>1082.5</v>
      </c>
      <c r="F7" s="40">
        <v>1252.5</v>
      </c>
      <c r="G7" s="40">
        <v>1252.5</v>
      </c>
      <c r="H7" s="40">
        <v>1252.5</v>
      </c>
      <c r="I7" s="40">
        <v>1252.5</v>
      </c>
      <c r="J7" s="40">
        <v>1252.5</v>
      </c>
      <c r="K7" s="40">
        <v>1252.5</v>
      </c>
      <c r="L7" s="40">
        <v>1252.5</v>
      </c>
      <c r="M7" s="40">
        <v>1252.5</v>
      </c>
      <c r="N7" s="40">
        <v>1252.5</v>
      </c>
      <c r="O7" s="85"/>
    </row>
    <row r="8" spans="1:15" ht="108.75" customHeight="1" x14ac:dyDescent="0.25">
      <c r="A8" s="37" t="s">
        <v>73</v>
      </c>
      <c r="B8" s="38" t="s">
        <v>74</v>
      </c>
      <c r="C8" s="39" t="s">
        <v>46</v>
      </c>
      <c r="D8" s="40">
        <v>50</v>
      </c>
      <c r="E8" s="40">
        <v>56</v>
      </c>
      <c r="F8" s="40">
        <v>55</v>
      </c>
      <c r="G8" s="40">
        <v>55</v>
      </c>
      <c r="H8" s="40">
        <v>55</v>
      </c>
      <c r="I8" s="40">
        <v>55</v>
      </c>
      <c r="J8" s="40">
        <v>55</v>
      </c>
      <c r="K8" s="40">
        <v>55</v>
      </c>
      <c r="L8" s="40">
        <v>55</v>
      </c>
      <c r="M8" s="40">
        <v>55</v>
      </c>
      <c r="N8" s="40">
        <v>55</v>
      </c>
    </row>
    <row r="9" spans="1:15" ht="63" customHeight="1" x14ac:dyDescent="0.25">
      <c r="A9" s="98" t="s">
        <v>107</v>
      </c>
      <c r="B9" s="16" t="s">
        <v>76</v>
      </c>
      <c r="C9" s="40" t="s">
        <v>77</v>
      </c>
      <c r="D9" s="40">
        <v>3674</v>
      </c>
      <c r="E9" s="46">
        <v>6594</v>
      </c>
      <c r="F9" s="46">
        <v>11577</v>
      </c>
      <c r="G9" s="46">
        <f>14981+1020</f>
        <v>16001</v>
      </c>
      <c r="H9" s="39">
        <f>15915-1494</f>
        <v>14421</v>
      </c>
      <c r="I9" s="65">
        <v>16392</v>
      </c>
      <c r="J9" s="65">
        <v>16884</v>
      </c>
      <c r="K9" s="41">
        <v>0</v>
      </c>
      <c r="L9" s="41">
        <v>0</v>
      </c>
      <c r="M9" s="41">
        <v>0</v>
      </c>
      <c r="N9" s="41">
        <v>0</v>
      </c>
    </row>
    <row r="10" spans="1:15" ht="47.25" x14ac:dyDescent="0.25">
      <c r="A10" s="99"/>
      <c r="B10" s="16" t="s">
        <v>110</v>
      </c>
      <c r="C10" s="40" t="s">
        <v>46</v>
      </c>
      <c r="D10" s="40">
        <v>6</v>
      </c>
      <c r="E10" s="42">
        <v>4</v>
      </c>
      <c r="F10" s="46">
        <v>1</v>
      </c>
      <c r="G10" s="46">
        <v>0</v>
      </c>
      <c r="H10" s="46">
        <v>1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</row>
    <row r="11" spans="1:15" ht="47.25" x14ac:dyDescent="0.25">
      <c r="A11" s="99"/>
      <c r="B11" s="29" t="s">
        <v>105</v>
      </c>
      <c r="C11" s="30" t="s">
        <v>46</v>
      </c>
      <c r="D11" s="30">
        <v>0</v>
      </c>
      <c r="E11" s="30">
        <v>1</v>
      </c>
      <c r="F11" s="41">
        <v>0</v>
      </c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</row>
    <row r="12" spans="1:15" ht="31.5" x14ac:dyDescent="0.25">
      <c r="A12" s="99"/>
      <c r="B12" s="29" t="s">
        <v>106</v>
      </c>
      <c r="C12" s="30" t="s">
        <v>46</v>
      </c>
      <c r="D12" s="30">
        <v>0</v>
      </c>
      <c r="E12" s="30">
        <v>1</v>
      </c>
      <c r="F12" s="46">
        <v>2</v>
      </c>
      <c r="G12" s="41">
        <v>0</v>
      </c>
      <c r="H12" s="41">
        <v>0</v>
      </c>
      <c r="I12" s="46">
        <v>1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</row>
    <row r="13" spans="1:15" ht="78.75" x14ac:dyDescent="0.25">
      <c r="A13" s="99"/>
      <c r="B13" s="29" t="s">
        <v>192</v>
      </c>
      <c r="C13" s="30" t="s">
        <v>46</v>
      </c>
      <c r="D13" s="30">
        <v>0</v>
      </c>
      <c r="E13" s="41">
        <v>0</v>
      </c>
      <c r="F13" s="46">
        <v>0</v>
      </c>
      <c r="G13" s="46">
        <v>0</v>
      </c>
      <c r="H13" s="46">
        <v>1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</row>
    <row r="14" spans="1:15" ht="63" x14ac:dyDescent="0.25">
      <c r="A14" s="99"/>
      <c r="B14" s="31" t="s">
        <v>108</v>
      </c>
      <c r="C14" s="30" t="s">
        <v>46</v>
      </c>
      <c r="D14" s="30">
        <v>2</v>
      </c>
      <c r="E14" s="30">
        <v>2</v>
      </c>
      <c r="F14" s="46">
        <v>2</v>
      </c>
      <c r="G14" s="46">
        <v>4</v>
      </c>
      <c r="H14" s="46">
        <f>1+1+1</f>
        <v>3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</row>
    <row r="15" spans="1:15" ht="69.75" customHeight="1" x14ac:dyDescent="0.25">
      <c r="A15" s="99"/>
      <c r="B15" s="31" t="s">
        <v>145</v>
      </c>
      <c r="C15" s="30" t="s">
        <v>84</v>
      </c>
      <c r="D15" s="30">
        <v>0</v>
      </c>
      <c r="E15" s="30">
        <v>0.14000000000000001</v>
      </c>
      <c r="F15" s="50">
        <v>0.28999999999999998</v>
      </c>
      <c r="G15" s="41">
        <v>15.4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</row>
    <row r="16" spans="1:15" ht="81" customHeight="1" x14ac:dyDescent="0.25">
      <c r="A16" s="99"/>
      <c r="B16" s="31" t="s">
        <v>204</v>
      </c>
      <c r="C16" s="30" t="s">
        <v>84</v>
      </c>
      <c r="D16" s="30">
        <v>0</v>
      </c>
      <c r="E16" s="89">
        <v>0</v>
      </c>
      <c r="F16" s="50">
        <v>0</v>
      </c>
      <c r="G16" s="41">
        <v>0</v>
      </c>
      <c r="H16" s="41">
        <v>15.4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</row>
    <row r="17" spans="1:14" ht="33.75" customHeight="1" x14ac:dyDescent="0.25">
      <c r="A17" s="99"/>
      <c r="B17" s="31" t="s">
        <v>205</v>
      </c>
      <c r="C17" s="30" t="s">
        <v>206</v>
      </c>
      <c r="D17" s="30">
        <v>0</v>
      </c>
      <c r="E17" s="89">
        <v>0</v>
      </c>
      <c r="F17" s="50">
        <v>0</v>
      </c>
      <c r="G17" s="41">
        <v>0</v>
      </c>
      <c r="H17" s="46">
        <v>510</v>
      </c>
      <c r="I17" s="46">
        <v>350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</row>
    <row r="18" spans="1:14" ht="46.5" customHeight="1" x14ac:dyDescent="0.25">
      <c r="A18" s="100"/>
      <c r="B18" s="31" t="s">
        <v>215</v>
      </c>
      <c r="C18" s="30" t="s">
        <v>46</v>
      </c>
      <c r="D18" s="30">
        <v>0</v>
      </c>
      <c r="E18" s="89">
        <v>0</v>
      </c>
      <c r="F18" s="50">
        <v>0</v>
      </c>
      <c r="G18" s="41">
        <v>0</v>
      </c>
      <c r="H18" s="46">
        <v>1</v>
      </c>
      <c r="I18" s="46" t="s">
        <v>216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</row>
    <row r="19" spans="1:14" ht="94.5" x14ac:dyDescent="0.25">
      <c r="A19" s="43" t="s">
        <v>111</v>
      </c>
      <c r="B19" s="31" t="s">
        <v>109</v>
      </c>
      <c r="C19" s="30" t="s">
        <v>46</v>
      </c>
      <c r="D19" s="30">
        <v>0</v>
      </c>
      <c r="E19" s="30">
        <v>2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</row>
    <row r="20" spans="1:14" ht="47.25" x14ac:dyDescent="0.25">
      <c r="A20" s="90" t="s">
        <v>142</v>
      </c>
      <c r="B20" s="31" t="s">
        <v>143</v>
      </c>
      <c r="C20" s="30" t="s">
        <v>46</v>
      </c>
      <c r="D20" s="30">
        <v>1</v>
      </c>
      <c r="E20" s="30">
        <v>1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</row>
    <row r="21" spans="1:14" ht="31.5" x14ac:dyDescent="0.25">
      <c r="A21" s="91"/>
      <c r="B21" s="31" t="s">
        <v>149</v>
      </c>
      <c r="C21" s="30" t="s">
        <v>46</v>
      </c>
      <c r="D21" s="30">
        <v>0</v>
      </c>
      <c r="E21" s="30">
        <v>1</v>
      </c>
      <c r="F21" s="41">
        <v>0</v>
      </c>
      <c r="G21" s="46">
        <v>3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</row>
  </sheetData>
  <mergeCells count="9">
    <mergeCell ref="A20:A21"/>
    <mergeCell ref="J1:N1"/>
    <mergeCell ref="A2:N2"/>
    <mergeCell ref="A3:A4"/>
    <mergeCell ref="B3:B4"/>
    <mergeCell ref="C3:C4"/>
    <mergeCell ref="D3:D4"/>
    <mergeCell ref="E3:N3"/>
    <mergeCell ref="A9:A18"/>
  </mergeCells>
  <pageMargins left="0.70866141732283472" right="0.70866141732283472" top="0.74803149606299213" bottom="0.74803149606299213" header="0.31496062992125984" footer="0.31496062992125984"/>
  <pageSetup paperSize="9" scale="3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98"/>
  <sheetViews>
    <sheetView tabSelected="1" view="pageBreakPreview" zoomScale="70" zoomScaleNormal="70" zoomScaleSheetLayoutView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E10" sqref="E10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3.2851562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12" t="s">
        <v>55</v>
      </c>
      <c r="BF1" s="112"/>
      <c r="BG1" s="112"/>
    </row>
    <row r="2" spans="1:62" ht="25.5" customHeight="1" x14ac:dyDescent="0.25">
      <c r="BE2" s="112"/>
      <c r="BF2" s="112"/>
      <c r="BG2" s="112"/>
    </row>
    <row r="3" spans="1:62" ht="30.75" customHeight="1" x14ac:dyDescent="0.25">
      <c r="A3" s="113" t="s">
        <v>54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"/>
      <c r="BE3" s="112"/>
      <c r="BF3" s="112"/>
      <c r="BG3" s="112"/>
      <c r="BH3" s="14"/>
      <c r="BI3" s="14"/>
      <c r="BJ3" s="14"/>
    </row>
    <row r="4" spans="1:62" x14ac:dyDescent="0.25">
      <c r="E4" s="3"/>
    </row>
    <row r="5" spans="1:62" x14ac:dyDescent="0.25">
      <c r="A5" s="114" t="s">
        <v>0</v>
      </c>
      <c r="B5" s="110" t="s">
        <v>1</v>
      </c>
      <c r="C5" s="110" t="s">
        <v>2</v>
      </c>
      <c r="D5" s="110" t="s">
        <v>3</v>
      </c>
      <c r="E5" s="111" t="s">
        <v>68</v>
      </c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  <c r="AB5" s="111"/>
      <c r="AC5" s="111"/>
      <c r="AD5" s="111"/>
      <c r="AE5" s="111"/>
      <c r="AF5" s="111"/>
      <c r="AG5" s="111"/>
      <c r="AH5" s="111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14"/>
      <c r="B6" s="110"/>
      <c r="C6" s="110"/>
      <c r="D6" s="110"/>
      <c r="E6" s="111"/>
      <c r="F6" s="111"/>
      <c r="G6" s="111"/>
      <c r="H6" s="111"/>
      <c r="I6" s="111"/>
      <c r="J6" s="111" t="s">
        <v>4</v>
      </c>
      <c r="K6" s="111"/>
      <c r="L6" s="111"/>
      <c r="M6" s="111"/>
      <c r="N6" s="111"/>
      <c r="O6" s="111" t="s">
        <v>5</v>
      </c>
      <c r="P6" s="111"/>
      <c r="Q6" s="111"/>
      <c r="R6" s="111"/>
      <c r="S6" s="111"/>
      <c r="T6" s="111" t="s">
        <v>6</v>
      </c>
      <c r="U6" s="111"/>
      <c r="V6" s="111"/>
      <c r="W6" s="111"/>
      <c r="X6" s="111"/>
      <c r="Y6" s="111" t="s">
        <v>7</v>
      </c>
      <c r="Z6" s="111"/>
      <c r="AA6" s="111"/>
      <c r="AB6" s="111"/>
      <c r="AC6" s="111"/>
      <c r="AD6" s="111" t="s">
        <v>8</v>
      </c>
      <c r="AE6" s="111"/>
      <c r="AF6" s="111"/>
      <c r="AG6" s="111"/>
      <c r="AH6" s="111"/>
      <c r="AI6" s="111" t="s">
        <v>9</v>
      </c>
      <c r="AJ6" s="111"/>
      <c r="AK6" s="111"/>
      <c r="AL6" s="111"/>
      <c r="AM6" s="111"/>
      <c r="AN6" s="111" t="s">
        <v>10</v>
      </c>
      <c r="AO6" s="111"/>
      <c r="AP6" s="111"/>
      <c r="AQ6" s="111"/>
      <c r="AR6" s="111"/>
      <c r="AS6" s="111" t="s">
        <v>11</v>
      </c>
      <c r="AT6" s="111"/>
      <c r="AU6" s="111"/>
      <c r="AV6" s="111"/>
      <c r="AW6" s="111"/>
      <c r="AX6" s="111" t="s">
        <v>12</v>
      </c>
      <c r="AY6" s="111"/>
      <c r="AZ6" s="111"/>
      <c r="BA6" s="111"/>
      <c r="BB6" s="111"/>
      <c r="BC6" s="111" t="s">
        <v>13</v>
      </c>
      <c r="BD6" s="111"/>
      <c r="BE6" s="111"/>
      <c r="BF6" s="111"/>
      <c r="BG6" s="111"/>
    </row>
    <row r="7" spans="1:62" x14ac:dyDescent="0.25">
      <c r="A7" s="114"/>
      <c r="B7" s="110"/>
      <c r="C7" s="110"/>
      <c r="D7" s="110"/>
      <c r="E7" s="108" t="s">
        <v>14</v>
      </c>
      <c r="F7" s="109" t="s">
        <v>15</v>
      </c>
      <c r="G7" s="109"/>
      <c r="H7" s="109"/>
      <c r="I7" s="109"/>
      <c r="J7" s="108" t="s">
        <v>14</v>
      </c>
      <c r="K7" s="109" t="s">
        <v>15</v>
      </c>
      <c r="L7" s="109"/>
      <c r="M7" s="109"/>
      <c r="N7" s="109"/>
      <c r="O7" s="108" t="s">
        <v>14</v>
      </c>
      <c r="P7" s="109" t="s">
        <v>15</v>
      </c>
      <c r="Q7" s="109"/>
      <c r="R7" s="109"/>
      <c r="S7" s="109"/>
      <c r="T7" s="108" t="s">
        <v>14</v>
      </c>
      <c r="U7" s="109" t="s">
        <v>15</v>
      </c>
      <c r="V7" s="109"/>
      <c r="W7" s="109"/>
      <c r="X7" s="109"/>
      <c r="Y7" s="108" t="s">
        <v>14</v>
      </c>
      <c r="Z7" s="109" t="s">
        <v>15</v>
      </c>
      <c r="AA7" s="109"/>
      <c r="AB7" s="109"/>
      <c r="AC7" s="109"/>
      <c r="AD7" s="108" t="s">
        <v>14</v>
      </c>
      <c r="AE7" s="109" t="s">
        <v>15</v>
      </c>
      <c r="AF7" s="109"/>
      <c r="AG7" s="109"/>
      <c r="AH7" s="109"/>
      <c r="AI7" s="108" t="s">
        <v>14</v>
      </c>
      <c r="AJ7" s="109" t="s">
        <v>15</v>
      </c>
      <c r="AK7" s="109"/>
      <c r="AL7" s="109"/>
      <c r="AM7" s="109"/>
      <c r="AN7" s="108" t="s">
        <v>14</v>
      </c>
      <c r="AO7" s="109" t="s">
        <v>15</v>
      </c>
      <c r="AP7" s="109"/>
      <c r="AQ7" s="109"/>
      <c r="AR7" s="109"/>
      <c r="AS7" s="108" t="s">
        <v>14</v>
      </c>
      <c r="AT7" s="109" t="s">
        <v>15</v>
      </c>
      <c r="AU7" s="109"/>
      <c r="AV7" s="109"/>
      <c r="AW7" s="109"/>
      <c r="AX7" s="108" t="s">
        <v>14</v>
      </c>
      <c r="AY7" s="109" t="s">
        <v>15</v>
      </c>
      <c r="AZ7" s="109"/>
      <c r="BA7" s="109"/>
      <c r="BB7" s="109"/>
      <c r="BC7" s="108" t="s">
        <v>14</v>
      </c>
      <c r="BD7" s="109" t="s">
        <v>15</v>
      </c>
      <c r="BE7" s="109"/>
      <c r="BF7" s="109"/>
      <c r="BG7" s="109"/>
    </row>
    <row r="8" spans="1:62" s="7" customFormat="1" ht="35.25" customHeight="1" x14ac:dyDescent="0.25">
      <c r="A8" s="114"/>
      <c r="B8" s="110"/>
      <c r="C8" s="110"/>
      <c r="D8" s="110"/>
      <c r="E8" s="108"/>
      <c r="F8" s="51" t="s">
        <v>16</v>
      </c>
      <c r="G8" s="51" t="s">
        <v>17</v>
      </c>
      <c r="H8" s="51" t="s">
        <v>18</v>
      </c>
      <c r="I8" s="51" t="s">
        <v>19</v>
      </c>
      <c r="J8" s="108"/>
      <c r="K8" s="51" t="s">
        <v>16</v>
      </c>
      <c r="L8" s="51" t="s">
        <v>17</v>
      </c>
      <c r="M8" s="51" t="s">
        <v>18</v>
      </c>
      <c r="N8" s="51" t="s">
        <v>19</v>
      </c>
      <c r="O8" s="108"/>
      <c r="P8" s="51" t="s">
        <v>16</v>
      </c>
      <c r="Q8" s="51" t="s">
        <v>17</v>
      </c>
      <c r="R8" s="51" t="s">
        <v>18</v>
      </c>
      <c r="S8" s="51" t="s">
        <v>19</v>
      </c>
      <c r="T8" s="108"/>
      <c r="U8" s="51" t="s">
        <v>16</v>
      </c>
      <c r="V8" s="51" t="s">
        <v>17</v>
      </c>
      <c r="W8" s="51" t="s">
        <v>18</v>
      </c>
      <c r="X8" s="51" t="s">
        <v>19</v>
      </c>
      <c r="Y8" s="108"/>
      <c r="Z8" s="51" t="s">
        <v>16</v>
      </c>
      <c r="AA8" s="51" t="s">
        <v>17</v>
      </c>
      <c r="AB8" s="51" t="s">
        <v>18</v>
      </c>
      <c r="AC8" s="51" t="s">
        <v>19</v>
      </c>
      <c r="AD8" s="108"/>
      <c r="AE8" s="51" t="s">
        <v>16</v>
      </c>
      <c r="AF8" s="51" t="s">
        <v>17</v>
      </c>
      <c r="AG8" s="51" t="s">
        <v>18</v>
      </c>
      <c r="AH8" s="51" t="s">
        <v>19</v>
      </c>
      <c r="AI8" s="108"/>
      <c r="AJ8" s="51" t="s">
        <v>16</v>
      </c>
      <c r="AK8" s="51" t="s">
        <v>17</v>
      </c>
      <c r="AL8" s="51" t="s">
        <v>18</v>
      </c>
      <c r="AM8" s="51" t="s">
        <v>19</v>
      </c>
      <c r="AN8" s="108"/>
      <c r="AO8" s="51" t="s">
        <v>16</v>
      </c>
      <c r="AP8" s="51" t="s">
        <v>17</v>
      </c>
      <c r="AQ8" s="51" t="s">
        <v>18</v>
      </c>
      <c r="AR8" s="51" t="s">
        <v>19</v>
      </c>
      <c r="AS8" s="108"/>
      <c r="AT8" s="51" t="s">
        <v>16</v>
      </c>
      <c r="AU8" s="51" t="s">
        <v>17</v>
      </c>
      <c r="AV8" s="51" t="s">
        <v>18</v>
      </c>
      <c r="AW8" s="51" t="s">
        <v>19</v>
      </c>
      <c r="AX8" s="108"/>
      <c r="AY8" s="51" t="s">
        <v>16</v>
      </c>
      <c r="AZ8" s="51" t="s">
        <v>17</v>
      </c>
      <c r="BA8" s="51" t="s">
        <v>18</v>
      </c>
      <c r="BB8" s="51" t="s">
        <v>19</v>
      </c>
      <c r="BC8" s="108"/>
      <c r="BD8" s="51" t="s">
        <v>16</v>
      </c>
      <c r="BE8" s="51" t="s">
        <v>17</v>
      </c>
      <c r="BF8" s="51" t="s">
        <v>18</v>
      </c>
      <c r="BG8" s="51" t="s">
        <v>19</v>
      </c>
    </row>
    <row r="9" spans="1:62" s="7" customFormat="1" x14ac:dyDescent="0.25">
      <c r="A9" s="52">
        <v>1</v>
      </c>
      <c r="B9" s="51">
        <v>2</v>
      </c>
      <c r="C9" s="51">
        <v>3</v>
      </c>
      <c r="D9" s="51">
        <v>4</v>
      </c>
      <c r="E9" s="51">
        <v>5</v>
      </c>
      <c r="F9" s="51">
        <v>6</v>
      </c>
      <c r="G9" s="51">
        <v>6</v>
      </c>
      <c r="H9" s="51">
        <v>7</v>
      </c>
      <c r="I9" s="51">
        <v>8</v>
      </c>
      <c r="J9" s="51">
        <v>9</v>
      </c>
      <c r="K9" s="51">
        <v>11</v>
      </c>
      <c r="L9" s="51">
        <v>10</v>
      </c>
      <c r="M9" s="51">
        <v>11</v>
      </c>
      <c r="N9" s="51">
        <v>12</v>
      </c>
      <c r="O9" s="51">
        <v>13</v>
      </c>
      <c r="P9" s="51">
        <v>16</v>
      </c>
      <c r="Q9" s="51">
        <v>14</v>
      </c>
      <c r="R9" s="51">
        <v>15</v>
      </c>
      <c r="S9" s="51">
        <v>16</v>
      </c>
      <c r="T9" s="51">
        <v>17</v>
      </c>
      <c r="U9" s="51">
        <v>21</v>
      </c>
      <c r="V9" s="51">
        <v>18</v>
      </c>
      <c r="W9" s="51">
        <v>19</v>
      </c>
      <c r="X9" s="51">
        <v>20</v>
      </c>
      <c r="Y9" s="51">
        <v>21</v>
      </c>
      <c r="Z9" s="51">
        <v>26</v>
      </c>
      <c r="AA9" s="51">
        <v>22</v>
      </c>
      <c r="AB9" s="51">
        <v>23</v>
      </c>
      <c r="AC9" s="51">
        <v>24</v>
      </c>
      <c r="AD9" s="51">
        <v>25</v>
      </c>
      <c r="AE9" s="51">
        <v>31</v>
      </c>
      <c r="AF9" s="51">
        <v>26</v>
      </c>
      <c r="AG9" s="51">
        <v>27</v>
      </c>
      <c r="AH9" s="51">
        <v>28</v>
      </c>
      <c r="AI9" s="51">
        <v>29</v>
      </c>
      <c r="AJ9" s="51">
        <v>36</v>
      </c>
      <c r="AK9" s="51">
        <v>30</v>
      </c>
      <c r="AL9" s="51">
        <v>31</v>
      </c>
      <c r="AM9" s="51">
        <v>32</v>
      </c>
      <c r="AN9" s="51">
        <v>33</v>
      </c>
      <c r="AO9" s="51">
        <v>41</v>
      </c>
      <c r="AP9" s="51">
        <v>34</v>
      </c>
      <c r="AQ9" s="51">
        <v>35</v>
      </c>
      <c r="AR9" s="51">
        <v>36</v>
      </c>
      <c r="AS9" s="51">
        <v>37</v>
      </c>
      <c r="AT9" s="51">
        <v>46</v>
      </c>
      <c r="AU9" s="51">
        <v>38</v>
      </c>
      <c r="AV9" s="51">
        <v>39</v>
      </c>
      <c r="AW9" s="51">
        <v>40</v>
      </c>
      <c r="AX9" s="51">
        <v>41</v>
      </c>
      <c r="AY9" s="51">
        <v>51</v>
      </c>
      <c r="AZ9" s="51">
        <v>42</v>
      </c>
      <c r="BA9" s="51">
        <v>43</v>
      </c>
      <c r="BB9" s="51">
        <v>44</v>
      </c>
      <c r="BC9" s="51">
        <v>45</v>
      </c>
      <c r="BD9" s="51">
        <v>56</v>
      </c>
      <c r="BE9" s="51">
        <v>46</v>
      </c>
      <c r="BF9" s="51">
        <v>47</v>
      </c>
      <c r="BG9" s="51">
        <v>48</v>
      </c>
    </row>
    <row r="10" spans="1:62" s="9" customFormat="1" x14ac:dyDescent="0.25">
      <c r="A10" s="52"/>
      <c r="B10" s="110" t="s">
        <v>32</v>
      </c>
      <c r="C10" s="110"/>
      <c r="D10" s="110"/>
      <c r="E10" s="8">
        <f t="shared" ref="E10:AJ10" si="0">E11+E26+E32+E45+E71+E73+E80+E82+E87+E89+E91</f>
        <v>456996.79999999993</v>
      </c>
      <c r="F10" s="8">
        <f t="shared" si="0"/>
        <v>1502.1000000000001</v>
      </c>
      <c r="G10" s="8">
        <f t="shared" si="0"/>
        <v>0</v>
      </c>
      <c r="H10" s="8">
        <f t="shared" si="0"/>
        <v>456996.79999999993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71085.000000000015</v>
      </c>
      <c r="Z10" s="8">
        <f t="shared" si="0"/>
        <v>1502.1000000000001</v>
      </c>
      <c r="AA10" s="8">
        <f t="shared" si="0"/>
        <v>0</v>
      </c>
      <c r="AB10" s="8">
        <f t="shared" si="0"/>
        <v>71085.000000000015</v>
      </c>
      <c r="AC10" s="8">
        <f t="shared" si="0"/>
        <v>0</v>
      </c>
      <c r="AD10" s="8">
        <f t="shared" si="0"/>
        <v>63952.299999999996</v>
      </c>
      <c r="AE10" s="8">
        <f t="shared" si="0"/>
        <v>0</v>
      </c>
      <c r="AF10" s="8">
        <f t="shared" si="0"/>
        <v>0</v>
      </c>
      <c r="AG10" s="8">
        <f t="shared" si="0"/>
        <v>63952.299999999996</v>
      </c>
      <c r="AH10" s="8">
        <f t="shared" si="0"/>
        <v>0</v>
      </c>
      <c r="AI10" s="8">
        <f t="shared" si="0"/>
        <v>33740</v>
      </c>
      <c r="AJ10" s="8">
        <f t="shared" si="0"/>
        <v>0</v>
      </c>
      <c r="AK10" s="8">
        <f t="shared" ref="AK10:BG10" si="1">AK11+AK26+AK32+AK45+AK71+AK73+AK80+AK82+AK87+AK89+AK91</f>
        <v>0</v>
      </c>
      <c r="AL10" s="8">
        <f t="shared" si="1"/>
        <v>33740</v>
      </c>
      <c r="AM10" s="8">
        <f t="shared" si="1"/>
        <v>0</v>
      </c>
      <c r="AN10" s="8">
        <f t="shared" si="1"/>
        <v>25521.200000000001</v>
      </c>
      <c r="AO10" s="8">
        <f t="shared" si="1"/>
        <v>0</v>
      </c>
      <c r="AP10" s="8">
        <f t="shared" si="1"/>
        <v>0</v>
      </c>
      <c r="AQ10" s="8">
        <f t="shared" si="1"/>
        <v>25521.200000000001</v>
      </c>
      <c r="AR10" s="8">
        <f t="shared" si="1"/>
        <v>0</v>
      </c>
      <c r="AS10" s="8">
        <f t="shared" si="1"/>
        <v>25521.200000000001</v>
      </c>
      <c r="AT10" s="8">
        <f t="shared" si="1"/>
        <v>0</v>
      </c>
      <c r="AU10" s="8">
        <f t="shared" si="1"/>
        <v>0</v>
      </c>
      <c r="AV10" s="8">
        <f t="shared" si="1"/>
        <v>25521.200000000001</v>
      </c>
      <c r="AW10" s="8">
        <f t="shared" si="1"/>
        <v>0</v>
      </c>
      <c r="AX10" s="8">
        <f t="shared" si="1"/>
        <v>25521.200000000001</v>
      </c>
      <c r="AY10" s="8">
        <f t="shared" si="1"/>
        <v>0</v>
      </c>
      <c r="AZ10" s="8">
        <f t="shared" si="1"/>
        <v>0</v>
      </c>
      <c r="BA10" s="8">
        <f t="shared" si="1"/>
        <v>25521.200000000001</v>
      </c>
      <c r="BB10" s="8">
        <f t="shared" si="1"/>
        <v>0</v>
      </c>
      <c r="BC10" s="8">
        <f t="shared" si="1"/>
        <v>25521.200000000001</v>
      </c>
      <c r="BD10" s="8">
        <f t="shared" si="1"/>
        <v>0</v>
      </c>
      <c r="BE10" s="8">
        <f t="shared" si="1"/>
        <v>0</v>
      </c>
      <c r="BF10" s="8">
        <f t="shared" si="1"/>
        <v>25521.200000000001</v>
      </c>
      <c r="BG10" s="8">
        <f t="shared" si="1"/>
        <v>0</v>
      </c>
    </row>
    <row r="11" spans="1:62" s="9" customFormat="1" ht="35.25" customHeight="1" x14ac:dyDescent="0.25">
      <c r="A11" s="52" t="s">
        <v>20</v>
      </c>
      <c r="B11" s="101" t="s">
        <v>56</v>
      </c>
      <c r="C11" s="101"/>
      <c r="D11" s="101"/>
      <c r="E11" s="8">
        <f>SUM(E12:E25)</f>
        <v>36631.599999999999</v>
      </c>
      <c r="F11" s="8">
        <f t="shared" ref="F11:S11" si="2">SUM(F12:F25)</f>
        <v>0</v>
      </c>
      <c r="G11" s="8">
        <f t="shared" si="2"/>
        <v>0</v>
      </c>
      <c r="H11" s="8">
        <f t="shared" si="2"/>
        <v>36631.599999999999</v>
      </c>
      <c r="I11" s="8">
        <f t="shared" si="2"/>
        <v>0</v>
      </c>
      <c r="J11" s="8">
        <f t="shared" si="2"/>
        <v>2443.5</v>
      </c>
      <c r="K11" s="8">
        <f t="shared" si="2"/>
        <v>0</v>
      </c>
      <c r="L11" s="27">
        <f t="shared" si="2"/>
        <v>0</v>
      </c>
      <c r="M11" s="8">
        <f t="shared" si="2"/>
        <v>2443.5</v>
      </c>
      <c r="N11" s="8">
        <f t="shared" si="2"/>
        <v>0</v>
      </c>
      <c r="O11" s="8">
        <f t="shared" si="2"/>
        <v>2997.4</v>
      </c>
      <c r="P11" s="8">
        <f t="shared" si="2"/>
        <v>0</v>
      </c>
      <c r="Q11" s="8">
        <f t="shared" si="2"/>
        <v>0</v>
      </c>
      <c r="R11" s="8">
        <f t="shared" si="2"/>
        <v>2997.4</v>
      </c>
      <c r="S11" s="8">
        <f t="shared" si="2"/>
        <v>0</v>
      </c>
      <c r="T11" s="8">
        <f>SUM(T12:T25)</f>
        <v>4866.7</v>
      </c>
      <c r="U11" s="8">
        <f>SUM(U12:U14)</f>
        <v>0</v>
      </c>
      <c r="V11" s="8">
        <f>SUM(V12:V25)</f>
        <v>0</v>
      </c>
      <c r="W11" s="70">
        <f>SUM(W12:W25)</f>
        <v>4866.7</v>
      </c>
      <c r="X11" s="8">
        <f>SUM(X12:X25)</f>
        <v>0</v>
      </c>
      <c r="Y11" s="8">
        <f>SUM(Y12:Y25)</f>
        <v>5079</v>
      </c>
      <c r="Z11" s="8">
        <f>SUM(Z12:Z14)</f>
        <v>0</v>
      </c>
      <c r="AA11" s="8">
        <f>SUM(AA12:AA25)</f>
        <v>0</v>
      </c>
      <c r="AB11" s="70">
        <f>SUM(AB12:AB25)</f>
        <v>5079</v>
      </c>
      <c r="AC11" s="8">
        <f>SUM(AC12:AC25)</f>
        <v>0</v>
      </c>
      <c r="AD11" s="8">
        <f>SUM(AD12:AD25)</f>
        <v>3426.5</v>
      </c>
      <c r="AE11" s="8">
        <f>SUM(AE12:AE14)</f>
        <v>0</v>
      </c>
      <c r="AF11" s="8">
        <f>SUM(AF12:AF25)</f>
        <v>0</v>
      </c>
      <c r="AG11" s="70">
        <f>SUM(AG12:AG25)</f>
        <v>3426.5</v>
      </c>
      <c r="AH11" s="8">
        <f>SUM(AH12:AH25)</f>
        <v>0</v>
      </c>
      <c r="AI11" s="8">
        <f>SUM(AI12:AI25)</f>
        <v>3563.7</v>
      </c>
      <c r="AJ11" s="8">
        <f t="shared" ref="AJ11:BG11" si="3">SUM(AJ12:AJ14)</f>
        <v>0</v>
      </c>
      <c r="AK11" s="8">
        <f t="shared" si="3"/>
        <v>0</v>
      </c>
      <c r="AL11" s="8">
        <f>SUM(AL12:AL25)</f>
        <v>3563.7</v>
      </c>
      <c r="AM11" s="8">
        <f t="shared" si="3"/>
        <v>0</v>
      </c>
      <c r="AN11" s="8">
        <f>SUM(AN12:AN25)</f>
        <v>3563.7</v>
      </c>
      <c r="AO11" s="8">
        <f t="shared" si="3"/>
        <v>0</v>
      </c>
      <c r="AP11" s="8">
        <f t="shared" si="3"/>
        <v>0</v>
      </c>
      <c r="AQ11" s="8">
        <f>SUM(AQ12:AQ25)</f>
        <v>3563.7</v>
      </c>
      <c r="AR11" s="8">
        <f t="shared" si="3"/>
        <v>0</v>
      </c>
      <c r="AS11" s="8">
        <f>SUM(AS12:AS25)</f>
        <v>3563.7</v>
      </c>
      <c r="AT11" s="8">
        <f t="shared" si="3"/>
        <v>0</v>
      </c>
      <c r="AU11" s="8">
        <f t="shared" si="3"/>
        <v>0</v>
      </c>
      <c r="AV11" s="8">
        <f>SUM(AV12:AV25)</f>
        <v>3563.7</v>
      </c>
      <c r="AW11" s="8">
        <f t="shared" si="3"/>
        <v>0</v>
      </c>
      <c r="AX11" s="8">
        <f>SUM(AX12:AX25)</f>
        <v>3563.7</v>
      </c>
      <c r="AY11" s="8">
        <f t="shared" si="3"/>
        <v>0</v>
      </c>
      <c r="AZ11" s="8">
        <f t="shared" si="3"/>
        <v>0</v>
      </c>
      <c r="BA11" s="8">
        <f>SUM(BA12:BA25)</f>
        <v>3563.7</v>
      </c>
      <c r="BB11" s="8">
        <f t="shared" si="3"/>
        <v>0</v>
      </c>
      <c r="BC11" s="8">
        <f>SUM(BC12:BC25)</f>
        <v>3563.7</v>
      </c>
      <c r="BD11" s="8">
        <f t="shared" si="3"/>
        <v>0</v>
      </c>
      <c r="BE11" s="8">
        <f t="shared" si="3"/>
        <v>0</v>
      </c>
      <c r="BF11" s="8">
        <f>SUM(BF12:BF25)</f>
        <v>3563.7</v>
      </c>
      <c r="BG11" s="8">
        <f t="shared" si="3"/>
        <v>0</v>
      </c>
    </row>
    <row r="12" spans="1:62" ht="31.5" x14ac:dyDescent="0.25">
      <c r="A12" s="10" t="s">
        <v>28</v>
      </c>
      <c r="B12" s="17" t="s">
        <v>158</v>
      </c>
      <c r="C12" s="15" t="s">
        <v>21</v>
      </c>
      <c r="D12" s="15" t="s">
        <v>33</v>
      </c>
      <c r="E12" s="12">
        <f>J12+O12+T12+Y12+AD12+AI12+AN12+AS12+AX12+BC12</f>
        <v>629.5</v>
      </c>
      <c r="F12" s="12">
        <f>K12+P12+U12+Z12+AE12+AJ12+AO12+AT12+AY12+BD12</f>
        <v>0</v>
      </c>
      <c r="G12" s="12">
        <f t="shared" ref="G12:I12" si="4">L12+Q12+V12+AA12+AF12+AK12+AP12+AU12+AZ12+BE12</f>
        <v>0</v>
      </c>
      <c r="H12" s="12">
        <f t="shared" si="4"/>
        <v>629.5</v>
      </c>
      <c r="I12" s="12">
        <f t="shared" si="4"/>
        <v>0</v>
      </c>
      <c r="J12" s="13">
        <f>M12</f>
        <v>52.4</v>
      </c>
      <c r="K12" s="27">
        <v>0</v>
      </c>
      <c r="L12" s="27">
        <v>0</v>
      </c>
      <c r="M12" s="18">
        <v>52.4</v>
      </c>
      <c r="N12" s="27">
        <v>0</v>
      </c>
      <c r="O12" s="55">
        <f>R12</f>
        <v>54.4</v>
      </c>
      <c r="P12" s="56">
        <v>0</v>
      </c>
      <c r="Q12" s="56">
        <v>0</v>
      </c>
      <c r="R12" s="18">
        <v>54.4</v>
      </c>
      <c r="S12" s="56">
        <v>0</v>
      </c>
      <c r="T12" s="55">
        <f>W12</f>
        <v>59.3</v>
      </c>
      <c r="U12" s="56">
        <v>0</v>
      </c>
      <c r="V12" s="67">
        <v>0</v>
      </c>
      <c r="W12" s="75">
        <v>59.3</v>
      </c>
      <c r="X12" s="60">
        <v>0</v>
      </c>
      <c r="Y12" s="55">
        <f>AB12</f>
        <v>62.2</v>
      </c>
      <c r="Z12" s="56">
        <v>0</v>
      </c>
      <c r="AA12" s="67">
        <v>0</v>
      </c>
      <c r="AB12" s="75">
        <v>62.2</v>
      </c>
      <c r="AC12" s="72">
        <v>0</v>
      </c>
      <c r="AD12" s="13">
        <f>AG12</f>
        <v>64.7</v>
      </c>
      <c r="AE12" s="27">
        <v>0</v>
      </c>
      <c r="AF12" s="76">
        <v>0</v>
      </c>
      <c r="AG12" s="75">
        <v>64.7</v>
      </c>
      <c r="AH12" s="72">
        <v>0</v>
      </c>
      <c r="AI12" s="13">
        <f>AL12</f>
        <v>67.3</v>
      </c>
      <c r="AJ12" s="27">
        <v>0</v>
      </c>
      <c r="AK12" s="27">
        <v>0</v>
      </c>
      <c r="AL12" s="75">
        <v>67.3</v>
      </c>
      <c r="AM12" s="27">
        <v>0</v>
      </c>
      <c r="AN12" s="13">
        <f>AQ12</f>
        <v>67.3</v>
      </c>
      <c r="AO12" s="27">
        <v>0</v>
      </c>
      <c r="AP12" s="27">
        <v>0</v>
      </c>
      <c r="AQ12" s="75">
        <v>67.3</v>
      </c>
      <c r="AR12" s="27">
        <v>0</v>
      </c>
      <c r="AS12" s="13">
        <f>AV12</f>
        <v>67.3</v>
      </c>
      <c r="AT12" s="27">
        <v>0</v>
      </c>
      <c r="AU12" s="27">
        <v>0</v>
      </c>
      <c r="AV12" s="75">
        <v>67.3</v>
      </c>
      <c r="AW12" s="27">
        <v>0</v>
      </c>
      <c r="AX12" s="13">
        <f>BA12</f>
        <v>67.3</v>
      </c>
      <c r="AY12" s="27">
        <v>0</v>
      </c>
      <c r="AZ12" s="27">
        <v>0</v>
      </c>
      <c r="BA12" s="75">
        <v>67.3</v>
      </c>
      <c r="BB12" s="27">
        <v>0</v>
      </c>
      <c r="BC12" s="13">
        <f>BF12</f>
        <v>67.3</v>
      </c>
      <c r="BD12" s="27">
        <v>0</v>
      </c>
      <c r="BE12" s="27">
        <v>0</v>
      </c>
      <c r="BF12" s="75">
        <v>67.3</v>
      </c>
      <c r="BG12" s="27">
        <v>0</v>
      </c>
    </row>
    <row r="13" spans="1:62" ht="31.5" x14ac:dyDescent="0.25">
      <c r="A13" s="10" t="s">
        <v>30</v>
      </c>
      <c r="B13" s="17" t="s">
        <v>161</v>
      </c>
      <c r="C13" s="15" t="s">
        <v>21</v>
      </c>
      <c r="D13" s="15" t="s">
        <v>33</v>
      </c>
      <c r="E13" s="12">
        <f t="shared" ref="E13:E25" si="5">J13+O13+T13+Y13+AD13+AI13+AN13+AS13+AX13+BC13</f>
        <v>1968.2000000000005</v>
      </c>
      <c r="F13" s="12">
        <f t="shared" ref="F13:F25" si="6">K13+P13+U13+Z13+AE13+AJ13+AO13+AT13+AY13+BD13</f>
        <v>0</v>
      </c>
      <c r="G13" s="12">
        <f t="shared" ref="G13:G25" si="7">L13+Q13+V13+AA13+AF13+AK13+AP13+AU13+AZ13+BE13</f>
        <v>0</v>
      </c>
      <c r="H13" s="12">
        <f t="shared" ref="H13:H25" si="8">M13+R13+W13+AB13+AG13+AL13+AQ13+AV13+BA13+BF13</f>
        <v>1968.2000000000005</v>
      </c>
      <c r="I13" s="12">
        <f t="shared" ref="I13:I25" si="9">N13+S13+X13+AC13+AH13+AM13+AR13+AW13+BB13+BG13</f>
        <v>0</v>
      </c>
      <c r="J13" s="13">
        <f t="shared" ref="J13:J25" si="10">M13</f>
        <v>163.9</v>
      </c>
      <c r="K13" s="27">
        <v>0</v>
      </c>
      <c r="L13" s="27">
        <v>0</v>
      </c>
      <c r="M13" s="18">
        <v>163.9</v>
      </c>
      <c r="N13" s="27">
        <v>0</v>
      </c>
      <c r="O13" s="55">
        <f t="shared" ref="O13:O25" si="11">R13</f>
        <v>170.1</v>
      </c>
      <c r="P13" s="56">
        <v>0</v>
      </c>
      <c r="Q13" s="56">
        <v>0</v>
      </c>
      <c r="R13" s="18">
        <v>170.1</v>
      </c>
      <c r="S13" s="56">
        <v>0</v>
      </c>
      <c r="T13" s="55">
        <f t="shared" ref="T13:T25" si="12">W13</f>
        <v>185.4</v>
      </c>
      <c r="U13" s="56">
        <v>0</v>
      </c>
      <c r="V13" s="67">
        <v>0</v>
      </c>
      <c r="W13" s="75">
        <v>185.4</v>
      </c>
      <c r="X13" s="60">
        <v>0</v>
      </c>
      <c r="Y13" s="55">
        <f t="shared" ref="Y13:Y25" si="13">AB13</f>
        <v>194.5</v>
      </c>
      <c r="Z13" s="56">
        <v>0</v>
      </c>
      <c r="AA13" s="67">
        <v>0</v>
      </c>
      <c r="AB13" s="75">
        <v>194.5</v>
      </c>
      <c r="AC13" s="72">
        <v>0</v>
      </c>
      <c r="AD13" s="13">
        <f t="shared" ref="AD13:AD25" si="14">AG13</f>
        <v>202.3</v>
      </c>
      <c r="AE13" s="27">
        <v>0</v>
      </c>
      <c r="AF13" s="76">
        <v>0</v>
      </c>
      <c r="AG13" s="75">
        <v>202.3</v>
      </c>
      <c r="AH13" s="72">
        <v>0</v>
      </c>
      <c r="AI13" s="13">
        <f t="shared" ref="AI13:AI25" si="15">AL13</f>
        <v>210.4</v>
      </c>
      <c r="AJ13" s="27">
        <v>0</v>
      </c>
      <c r="AK13" s="27">
        <v>0</v>
      </c>
      <c r="AL13" s="75">
        <v>210.4</v>
      </c>
      <c r="AM13" s="27">
        <v>0</v>
      </c>
      <c r="AN13" s="13">
        <f t="shared" ref="AN13:AN25" si="16">AQ13</f>
        <v>210.4</v>
      </c>
      <c r="AO13" s="27">
        <v>0</v>
      </c>
      <c r="AP13" s="27">
        <v>0</v>
      </c>
      <c r="AQ13" s="75">
        <v>210.4</v>
      </c>
      <c r="AR13" s="27">
        <v>0</v>
      </c>
      <c r="AS13" s="13">
        <f t="shared" ref="AS13:AS25" si="17">AV13</f>
        <v>210.4</v>
      </c>
      <c r="AT13" s="27">
        <v>0</v>
      </c>
      <c r="AU13" s="27">
        <v>0</v>
      </c>
      <c r="AV13" s="75">
        <v>210.4</v>
      </c>
      <c r="AW13" s="27">
        <v>0</v>
      </c>
      <c r="AX13" s="13">
        <f t="shared" ref="AX13:AX25" si="18">BA13</f>
        <v>210.4</v>
      </c>
      <c r="AY13" s="27">
        <v>0</v>
      </c>
      <c r="AZ13" s="27">
        <v>0</v>
      </c>
      <c r="BA13" s="75">
        <v>210.4</v>
      </c>
      <c r="BB13" s="27">
        <v>0</v>
      </c>
      <c r="BC13" s="13">
        <f t="shared" ref="BC13:BC25" si="19">BF13</f>
        <v>210.4</v>
      </c>
      <c r="BD13" s="27">
        <v>0</v>
      </c>
      <c r="BE13" s="27">
        <v>0</v>
      </c>
      <c r="BF13" s="75">
        <v>210.4</v>
      </c>
      <c r="BG13" s="27">
        <v>0</v>
      </c>
    </row>
    <row r="14" spans="1:62" ht="31.5" x14ac:dyDescent="0.25">
      <c r="A14" s="10" t="s">
        <v>31</v>
      </c>
      <c r="B14" s="17" t="s">
        <v>162</v>
      </c>
      <c r="C14" s="15" t="s">
        <v>21</v>
      </c>
      <c r="D14" s="15" t="s">
        <v>33</v>
      </c>
      <c r="E14" s="12">
        <f t="shared" si="5"/>
        <v>281.39999999999998</v>
      </c>
      <c r="F14" s="12">
        <f t="shared" si="6"/>
        <v>0</v>
      </c>
      <c r="G14" s="12">
        <f t="shared" si="7"/>
        <v>0</v>
      </c>
      <c r="H14" s="12">
        <f t="shared" si="8"/>
        <v>281.39999999999998</v>
      </c>
      <c r="I14" s="12">
        <f t="shared" si="9"/>
        <v>0</v>
      </c>
      <c r="J14" s="13">
        <f t="shared" si="10"/>
        <v>23.4</v>
      </c>
      <c r="K14" s="27">
        <v>0</v>
      </c>
      <c r="L14" s="27">
        <v>0</v>
      </c>
      <c r="M14" s="18">
        <v>23.4</v>
      </c>
      <c r="N14" s="27">
        <v>0</v>
      </c>
      <c r="O14" s="55">
        <f t="shared" si="11"/>
        <v>24.3</v>
      </c>
      <c r="P14" s="56">
        <v>0</v>
      </c>
      <c r="Q14" s="56">
        <v>0</v>
      </c>
      <c r="R14" s="18">
        <v>24.3</v>
      </c>
      <c r="S14" s="56">
        <v>0</v>
      </c>
      <c r="T14" s="55">
        <f t="shared" si="12"/>
        <v>26.5</v>
      </c>
      <c r="U14" s="56">
        <v>0</v>
      </c>
      <c r="V14" s="67">
        <v>0</v>
      </c>
      <c r="W14" s="75">
        <v>26.5</v>
      </c>
      <c r="X14" s="60">
        <v>0</v>
      </c>
      <c r="Y14" s="55">
        <f t="shared" si="13"/>
        <v>27.8</v>
      </c>
      <c r="Z14" s="56">
        <v>0</v>
      </c>
      <c r="AA14" s="67">
        <v>0</v>
      </c>
      <c r="AB14" s="75">
        <v>27.8</v>
      </c>
      <c r="AC14" s="72">
        <v>0</v>
      </c>
      <c r="AD14" s="13">
        <f t="shared" si="14"/>
        <v>28.9</v>
      </c>
      <c r="AE14" s="27">
        <v>0</v>
      </c>
      <c r="AF14" s="76">
        <v>0</v>
      </c>
      <c r="AG14" s="75">
        <v>28.9</v>
      </c>
      <c r="AH14" s="72">
        <v>0</v>
      </c>
      <c r="AI14" s="13">
        <f t="shared" si="15"/>
        <v>30.1</v>
      </c>
      <c r="AJ14" s="27">
        <v>0</v>
      </c>
      <c r="AK14" s="27">
        <v>0</v>
      </c>
      <c r="AL14" s="75">
        <v>30.1</v>
      </c>
      <c r="AM14" s="27">
        <v>0</v>
      </c>
      <c r="AN14" s="13">
        <f t="shared" si="16"/>
        <v>30.1</v>
      </c>
      <c r="AO14" s="27">
        <v>0</v>
      </c>
      <c r="AP14" s="27">
        <v>0</v>
      </c>
      <c r="AQ14" s="75">
        <v>30.1</v>
      </c>
      <c r="AR14" s="27">
        <v>0</v>
      </c>
      <c r="AS14" s="13">
        <f t="shared" si="17"/>
        <v>30.1</v>
      </c>
      <c r="AT14" s="27">
        <v>0</v>
      </c>
      <c r="AU14" s="27">
        <v>0</v>
      </c>
      <c r="AV14" s="75">
        <v>30.1</v>
      </c>
      <c r="AW14" s="27">
        <v>0</v>
      </c>
      <c r="AX14" s="13">
        <f t="shared" si="18"/>
        <v>30.1</v>
      </c>
      <c r="AY14" s="27">
        <v>0</v>
      </c>
      <c r="AZ14" s="27">
        <v>0</v>
      </c>
      <c r="BA14" s="75">
        <v>30.1</v>
      </c>
      <c r="BB14" s="27">
        <v>0</v>
      </c>
      <c r="BC14" s="13">
        <f t="shared" si="19"/>
        <v>30.1</v>
      </c>
      <c r="BD14" s="27">
        <v>0</v>
      </c>
      <c r="BE14" s="27">
        <v>0</v>
      </c>
      <c r="BF14" s="75">
        <v>30.1</v>
      </c>
      <c r="BG14" s="27">
        <v>0</v>
      </c>
    </row>
    <row r="15" spans="1:62" ht="31.5" x14ac:dyDescent="0.25">
      <c r="A15" s="10" t="s">
        <v>34</v>
      </c>
      <c r="B15" s="17" t="s">
        <v>189</v>
      </c>
      <c r="C15" s="15" t="s">
        <v>21</v>
      </c>
      <c r="D15" s="15" t="s">
        <v>33</v>
      </c>
      <c r="E15" s="12">
        <f t="shared" ref="E15" si="20">J15+O15+T15+Y15+AD15+AI15+AN15+AS15+AX15+BC15</f>
        <v>709.4</v>
      </c>
      <c r="F15" s="12">
        <f t="shared" ref="F15" si="21">K15+P15+U15+Z15+AE15+AJ15+AO15+AT15+AY15+BD15</f>
        <v>0</v>
      </c>
      <c r="G15" s="12">
        <f t="shared" ref="G15" si="22">L15+Q15+V15+AA15+AF15+AK15+AP15+AU15+AZ15+BE15</f>
        <v>0</v>
      </c>
      <c r="H15" s="12">
        <f t="shared" ref="H15" si="23">M15+R15+W15+AB15+AG15+AL15+AQ15+AV15+BA15+BF15</f>
        <v>709.4</v>
      </c>
      <c r="I15" s="12">
        <f t="shared" ref="I15" si="24">N15+S15+X15+AC15+AH15+AM15+AR15+AW15+BB15+BG15</f>
        <v>0</v>
      </c>
      <c r="J15" s="54">
        <f t="shared" ref="J15" si="25">M15</f>
        <v>0</v>
      </c>
      <c r="K15" s="27">
        <v>0</v>
      </c>
      <c r="L15" s="27">
        <v>0</v>
      </c>
      <c r="M15" s="53">
        <v>0</v>
      </c>
      <c r="N15" s="27">
        <v>0</v>
      </c>
      <c r="O15" s="87">
        <f t="shared" ref="O15" si="26">R15</f>
        <v>0</v>
      </c>
      <c r="P15" s="56">
        <v>0</v>
      </c>
      <c r="Q15" s="56">
        <v>0</v>
      </c>
      <c r="R15" s="53">
        <v>0</v>
      </c>
      <c r="S15" s="56">
        <v>0</v>
      </c>
      <c r="T15" s="55">
        <f t="shared" ref="T15" si="27">W15</f>
        <v>709.4</v>
      </c>
      <c r="U15" s="56">
        <v>0</v>
      </c>
      <c r="V15" s="67">
        <v>0</v>
      </c>
      <c r="W15" s="75">
        <v>709.4</v>
      </c>
      <c r="X15" s="60">
        <v>0</v>
      </c>
      <c r="Y15" s="87">
        <f t="shared" ref="Y15" si="28">AB15</f>
        <v>0</v>
      </c>
      <c r="Z15" s="56">
        <v>0</v>
      </c>
      <c r="AA15" s="67">
        <v>0</v>
      </c>
      <c r="AB15" s="86">
        <v>0</v>
      </c>
      <c r="AC15" s="72">
        <v>0</v>
      </c>
      <c r="AD15" s="54">
        <f t="shared" ref="AD15" si="29">AG15</f>
        <v>0</v>
      </c>
      <c r="AE15" s="27">
        <v>0</v>
      </c>
      <c r="AF15" s="76">
        <v>0</v>
      </c>
      <c r="AG15" s="86">
        <v>0</v>
      </c>
      <c r="AH15" s="72">
        <v>0</v>
      </c>
      <c r="AI15" s="54">
        <f t="shared" ref="AI15" si="30">AL15</f>
        <v>0</v>
      </c>
      <c r="AJ15" s="27">
        <v>0</v>
      </c>
      <c r="AK15" s="27">
        <v>0</v>
      </c>
      <c r="AL15" s="86">
        <v>0</v>
      </c>
      <c r="AM15" s="27">
        <v>0</v>
      </c>
      <c r="AN15" s="54">
        <f t="shared" ref="AN15" si="31">AQ15</f>
        <v>0</v>
      </c>
      <c r="AO15" s="27">
        <v>0</v>
      </c>
      <c r="AP15" s="27">
        <v>0</v>
      </c>
      <c r="AQ15" s="86">
        <v>0</v>
      </c>
      <c r="AR15" s="27">
        <v>0</v>
      </c>
      <c r="AS15" s="54">
        <f t="shared" ref="AS15" si="32">AV15</f>
        <v>0</v>
      </c>
      <c r="AT15" s="27">
        <v>0</v>
      </c>
      <c r="AU15" s="27">
        <v>0</v>
      </c>
      <c r="AV15" s="86">
        <v>0</v>
      </c>
      <c r="AW15" s="27">
        <v>0</v>
      </c>
      <c r="AX15" s="54">
        <f t="shared" ref="AX15" si="33">BA15</f>
        <v>0</v>
      </c>
      <c r="AY15" s="27">
        <v>0</v>
      </c>
      <c r="AZ15" s="27">
        <v>0</v>
      </c>
      <c r="BA15" s="86">
        <v>0</v>
      </c>
      <c r="BB15" s="27">
        <v>0</v>
      </c>
      <c r="BC15" s="54">
        <f t="shared" ref="BC15" si="34">BF15</f>
        <v>0</v>
      </c>
      <c r="BD15" s="27">
        <v>0</v>
      </c>
      <c r="BE15" s="27">
        <v>0</v>
      </c>
      <c r="BF15" s="86">
        <v>0</v>
      </c>
      <c r="BG15" s="27">
        <v>0</v>
      </c>
    </row>
    <row r="16" spans="1:62" ht="31.5" x14ac:dyDescent="0.25">
      <c r="A16" s="10" t="s">
        <v>35</v>
      </c>
      <c r="B16" s="17" t="s">
        <v>163</v>
      </c>
      <c r="C16" s="15" t="s">
        <v>21</v>
      </c>
      <c r="D16" s="15" t="s">
        <v>33</v>
      </c>
      <c r="E16" s="12">
        <f t="shared" si="5"/>
        <v>4711</v>
      </c>
      <c r="F16" s="12">
        <f t="shared" si="6"/>
        <v>0</v>
      </c>
      <c r="G16" s="12">
        <f t="shared" si="7"/>
        <v>0</v>
      </c>
      <c r="H16" s="12">
        <f t="shared" si="8"/>
        <v>4711</v>
      </c>
      <c r="I16" s="12">
        <f t="shared" si="9"/>
        <v>0</v>
      </c>
      <c r="J16" s="13">
        <f t="shared" si="10"/>
        <v>367.9</v>
      </c>
      <c r="K16" s="27">
        <v>0</v>
      </c>
      <c r="L16" s="27">
        <v>0</v>
      </c>
      <c r="M16" s="18">
        <v>367.9</v>
      </c>
      <c r="N16" s="27">
        <v>0</v>
      </c>
      <c r="O16" s="55">
        <f t="shared" si="11"/>
        <v>381.9</v>
      </c>
      <c r="P16" s="56">
        <v>0</v>
      </c>
      <c r="Q16" s="56">
        <v>0</v>
      </c>
      <c r="R16" s="18">
        <v>381.9</v>
      </c>
      <c r="S16" s="56">
        <v>0</v>
      </c>
      <c r="T16" s="55">
        <f t="shared" si="12"/>
        <v>416.3</v>
      </c>
      <c r="U16" s="56">
        <v>0</v>
      </c>
      <c r="V16" s="67">
        <v>0</v>
      </c>
      <c r="W16" s="75">
        <v>416.3</v>
      </c>
      <c r="X16" s="60">
        <v>0</v>
      </c>
      <c r="Y16" s="55">
        <f t="shared" si="13"/>
        <v>728.7</v>
      </c>
      <c r="Z16" s="56">
        <v>0</v>
      </c>
      <c r="AA16" s="67">
        <v>0</v>
      </c>
      <c r="AB16" s="75">
        <f>436.7+292</f>
        <v>728.7</v>
      </c>
      <c r="AC16" s="72">
        <v>0</v>
      </c>
      <c r="AD16" s="13">
        <f t="shared" si="14"/>
        <v>454.2</v>
      </c>
      <c r="AE16" s="27">
        <v>0</v>
      </c>
      <c r="AF16" s="76">
        <v>0</v>
      </c>
      <c r="AG16" s="75">
        <v>454.2</v>
      </c>
      <c r="AH16" s="72">
        <v>0</v>
      </c>
      <c r="AI16" s="13">
        <f t="shared" si="15"/>
        <v>472.4</v>
      </c>
      <c r="AJ16" s="27">
        <v>0</v>
      </c>
      <c r="AK16" s="27">
        <v>0</v>
      </c>
      <c r="AL16" s="75">
        <v>472.4</v>
      </c>
      <c r="AM16" s="27">
        <v>0</v>
      </c>
      <c r="AN16" s="13">
        <f t="shared" si="16"/>
        <v>472.4</v>
      </c>
      <c r="AO16" s="27">
        <v>0</v>
      </c>
      <c r="AP16" s="27">
        <v>0</v>
      </c>
      <c r="AQ16" s="75">
        <v>472.4</v>
      </c>
      <c r="AR16" s="27">
        <v>0</v>
      </c>
      <c r="AS16" s="13">
        <f t="shared" si="17"/>
        <v>472.4</v>
      </c>
      <c r="AT16" s="27">
        <v>0</v>
      </c>
      <c r="AU16" s="27">
        <v>0</v>
      </c>
      <c r="AV16" s="75">
        <v>472.4</v>
      </c>
      <c r="AW16" s="27">
        <v>0</v>
      </c>
      <c r="AX16" s="13">
        <f t="shared" si="18"/>
        <v>472.4</v>
      </c>
      <c r="AY16" s="27">
        <v>0</v>
      </c>
      <c r="AZ16" s="27">
        <v>0</v>
      </c>
      <c r="BA16" s="75">
        <v>472.4</v>
      </c>
      <c r="BB16" s="27">
        <v>0</v>
      </c>
      <c r="BC16" s="13">
        <f t="shared" si="19"/>
        <v>472.4</v>
      </c>
      <c r="BD16" s="27">
        <v>0</v>
      </c>
      <c r="BE16" s="27">
        <v>0</v>
      </c>
      <c r="BF16" s="75">
        <v>472.4</v>
      </c>
      <c r="BG16" s="27">
        <v>0</v>
      </c>
    </row>
    <row r="17" spans="1:59" ht="31.5" x14ac:dyDescent="0.25">
      <c r="A17" s="10" t="s">
        <v>36</v>
      </c>
      <c r="B17" s="17" t="s">
        <v>164</v>
      </c>
      <c r="C17" s="15" t="s">
        <v>21</v>
      </c>
      <c r="D17" s="15" t="s">
        <v>33</v>
      </c>
      <c r="E17" s="12">
        <f t="shared" si="5"/>
        <v>3154.2000000000007</v>
      </c>
      <c r="F17" s="12">
        <f t="shared" si="6"/>
        <v>0</v>
      </c>
      <c r="G17" s="12">
        <f t="shared" si="7"/>
        <v>0</v>
      </c>
      <c r="H17" s="12">
        <f t="shared" si="8"/>
        <v>3154.2000000000007</v>
      </c>
      <c r="I17" s="12">
        <f t="shared" si="9"/>
        <v>0</v>
      </c>
      <c r="J17" s="13">
        <f t="shared" si="10"/>
        <v>276.5</v>
      </c>
      <c r="K17" s="28">
        <v>0</v>
      </c>
      <c r="L17" s="28">
        <v>0</v>
      </c>
      <c r="M17" s="18">
        <v>276.5</v>
      </c>
      <c r="N17" s="28">
        <v>0</v>
      </c>
      <c r="O17" s="55">
        <f t="shared" si="11"/>
        <v>287</v>
      </c>
      <c r="P17" s="57">
        <v>0</v>
      </c>
      <c r="Q17" s="57">
        <v>0</v>
      </c>
      <c r="R17" s="22">
        <v>287</v>
      </c>
      <c r="S17" s="57">
        <v>0</v>
      </c>
      <c r="T17" s="55">
        <f t="shared" si="12"/>
        <v>147.4</v>
      </c>
      <c r="U17" s="57">
        <v>0</v>
      </c>
      <c r="V17" s="68">
        <v>0</v>
      </c>
      <c r="W17" s="75">
        <f>312.8-165.4</f>
        <v>147.4</v>
      </c>
      <c r="X17" s="61">
        <v>0</v>
      </c>
      <c r="Y17" s="55">
        <f t="shared" si="13"/>
        <v>328.1</v>
      </c>
      <c r="Z17" s="57">
        <v>0</v>
      </c>
      <c r="AA17" s="68">
        <v>0</v>
      </c>
      <c r="AB17" s="75">
        <f>328.1</f>
        <v>328.1</v>
      </c>
      <c r="AC17" s="73">
        <v>0</v>
      </c>
      <c r="AD17" s="13">
        <f t="shared" si="14"/>
        <v>341.2</v>
      </c>
      <c r="AE17" s="28">
        <v>0</v>
      </c>
      <c r="AF17" s="77">
        <v>0</v>
      </c>
      <c r="AG17" s="75">
        <v>341.2</v>
      </c>
      <c r="AH17" s="73">
        <v>0</v>
      </c>
      <c r="AI17" s="13">
        <f t="shared" si="15"/>
        <v>354.8</v>
      </c>
      <c r="AJ17" s="28">
        <v>0</v>
      </c>
      <c r="AK17" s="28">
        <v>0</v>
      </c>
      <c r="AL17" s="75">
        <v>354.8</v>
      </c>
      <c r="AM17" s="28">
        <v>0</v>
      </c>
      <c r="AN17" s="13">
        <f t="shared" si="16"/>
        <v>354.8</v>
      </c>
      <c r="AO17" s="28">
        <v>0</v>
      </c>
      <c r="AP17" s="28">
        <v>0</v>
      </c>
      <c r="AQ17" s="75">
        <v>354.8</v>
      </c>
      <c r="AR17" s="28">
        <v>0</v>
      </c>
      <c r="AS17" s="13">
        <f t="shared" si="17"/>
        <v>354.8</v>
      </c>
      <c r="AT17" s="28">
        <v>0</v>
      </c>
      <c r="AU17" s="28">
        <v>0</v>
      </c>
      <c r="AV17" s="75">
        <v>354.8</v>
      </c>
      <c r="AW17" s="28">
        <v>0</v>
      </c>
      <c r="AX17" s="13">
        <f t="shared" si="18"/>
        <v>354.8</v>
      </c>
      <c r="AY17" s="28">
        <v>0</v>
      </c>
      <c r="AZ17" s="28">
        <v>0</v>
      </c>
      <c r="BA17" s="75">
        <v>354.8</v>
      </c>
      <c r="BB17" s="28">
        <v>0</v>
      </c>
      <c r="BC17" s="13">
        <f t="shared" si="19"/>
        <v>354.8</v>
      </c>
      <c r="BD17" s="28">
        <v>0</v>
      </c>
      <c r="BE17" s="28">
        <v>0</v>
      </c>
      <c r="BF17" s="75">
        <v>354.8</v>
      </c>
      <c r="BG17" s="28">
        <v>0</v>
      </c>
    </row>
    <row r="18" spans="1:59" ht="31.5" x14ac:dyDescent="0.25">
      <c r="A18" s="10" t="s">
        <v>37</v>
      </c>
      <c r="B18" s="17" t="s">
        <v>165</v>
      </c>
      <c r="C18" s="15" t="s">
        <v>21</v>
      </c>
      <c r="D18" s="15" t="s">
        <v>33</v>
      </c>
      <c r="E18" s="12">
        <f t="shared" si="5"/>
        <v>6083.5999999999985</v>
      </c>
      <c r="F18" s="12">
        <f t="shared" si="6"/>
        <v>0</v>
      </c>
      <c r="G18" s="12">
        <f t="shared" si="7"/>
        <v>0</v>
      </c>
      <c r="H18" s="12">
        <f t="shared" si="8"/>
        <v>6083.5999999999985</v>
      </c>
      <c r="I18" s="12">
        <f t="shared" si="9"/>
        <v>0</v>
      </c>
      <c r="J18" s="13">
        <f t="shared" si="10"/>
        <v>335.3</v>
      </c>
      <c r="K18" s="20">
        <v>0</v>
      </c>
      <c r="L18" s="20">
        <v>0</v>
      </c>
      <c r="M18" s="18">
        <v>335.3</v>
      </c>
      <c r="N18" s="20">
        <v>0</v>
      </c>
      <c r="O18" s="55">
        <f t="shared" si="11"/>
        <v>348</v>
      </c>
      <c r="P18" s="58">
        <v>0</v>
      </c>
      <c r="Q18" s="58">
        <v>0</v>
      </c>
      <c r="R18" s="22">
        <v>348</v>
      </c>
      <c r="S18" s="58">
        <v>0</v>
      </c>
      <c r="T18" s="55">
        <f t="shared" si="12"/>
        <v>1100.5999999999999</v>
      </c>
      <c r="U18" s="58">
        <v>0</v>
      </c>
      <c r="V18" s="69">
        <v>0</v>
      </c>
      <c r="W18" s="88">
        <f>379.3+475+246.3</f>
        <v>1100.5999999999999</v>
      </c>
      <c r="X18" s="62">
        <v>0</v>
      </c>
      <c r="Y18" s="55">
        <f t="shared" si="13"/>
        <v>1733.9</v>
      </c>
      <c r="Z18" s="58">
        <v>0</v>
      </c>
      <c r="AA18" s="69">
        <v>0</v>
      </c>
      <c r="AB18" s="75">
        <f>397.9+184.5+1151.5</f>
        <v>1733.9</v>
      </c>
      <c r="AC18" s="74">
        <v>0</v>
      </c>
      <c r="AD18" s="13">
        <f t="shared" si="14"/>
        <v>413.8</v>
      </c>
      <c r="AE18" s="20">
        <v>0</v>
      </c>
      <c r="AF18" s="78">
        <v>0</v>
      </c>
      <c r="AG18" s="75">
        <v>413.8</v>
      </c>
      <c r="AH18" s="74">
        <v>0</v>
      </c>
      <c r="AI18" s="13">
        <f t="shared" si="15"/>
        <v>430.4</v>
      </c>
      <c r="AJ18" s="20">
        <v>0</v>
      </c>
      <c r="AK18" s="20">
        <v>0</v>
      </c>
      <c r="AL18" s="75">
        <v>430.4</v>
      </c>
      <c r="AM18" s="20">
        <v>0</v>
      </c>
      <c r="AN18" s="13">
        <f t="shared" si="16"/>
        <v>430.4</v>
      </c>
      <c r="AO18" s="20">
        <v>0</v>
      </c>
      <c r="AP18" s="20">
        <v>0</v>
      </c>
      <c r="AQ18" s="75">
        <v>430.4</v>
      </c>
      <c r="AR18" s="20">
        <v>0</v>
      </c>
      <c r="AS18" s="13">
        <f t="shared" si="17"/>
        <v>430.4</v>
      </c>
      <c r="AT18" s="20">
        <v>0</v>
      </c>
      <c r="AU18" s="20">
        <v>0</v>
      </c>
      <c r="AV18" s="75">
        <v>430.4</v>
      </c>
      <c r="AW18" s="20">
        <v>0</v>
      </c>
      <c r="AX18" s="13">
        <f t="shared" si="18"/>
        <v>430.4</v>
      </c>
      <c r="AY18" s="20">
        <v>0</v>
      </c>
      <c r="AZ18" s="20">
        <v>0</v>
      </c>
      <c r="BA18" s="75">
        <v>430.4</v>
      </c>
      <c r="BB18" s="20">
        <v>0</v>
      </c>
      <c r="BC18" s="13">
        <f t="shared" si="19"/>
        <v>430.4</v>
      </c>
      <c r="BD18" s="20">
        <v>0</v>
      </c>
      <c r="BE18" s="20">
        <v>0</v>
      </c>
      <c r="BF18" s="75">
        <v>430.4</v>
      </c>
      <c r="BG18" s="20">
        <v>0</v>
      </c>
    </row>
    <row r="19" spans="1:59" ht="31.5" x14ac:dyDescent="0.25">
      <c r="A19" s="10" t="s">
        <v>38</v>
      </c>
      <c r="B19" s="17" t="s">
        <v>166</v>
      </c>
      <c r="C19" s="15" t="s">
        <v>21</v>
      </c>
      <c r="D19" s="15" t="s">
        <v>33</v>
      </c>
      <c r="E19" s="12">
        <f t="shared" si="5"/>
        <v>4477.9999999999991</v>
      </c>
      <c r="F19" s="12">
        <f t="shared" si="6"/>
        <v>0</v>
      </c>
      <c r="G19" s="12">
        <f t="shared" si="7"/>
        <v>0</v>
      </c>
      <c r="H19" s="12">
        <f t="shared" si="8"/>
        <v>4477.9999999999991</v>
      </c>
      <c r="I19" s="12">
        <f t="shared" si="9"/>
        <v>0</v>
      </c>
      <c r="J19" s="13">
        <f t="shared" si="10"/>
        <v>214</v>
      </c>
      <c r="K19" s="20">
        <v>0</v>
      </c>
      <c r="L19" s="20">
        <v>0</v>
      </c>
      <c r="M19" s="22">
        <f>387.3-173.3</f>
        <v>214</v>
      </c>
      <c r="N19" s="20">
        <v>0</v>
      </c>
      <c r="O19" s="55">
        <f t="shared" si="11"/>
        <v>402</v>
      </c>
      <c r="P19" s="58">
        <v>0</v>
      </c>
      <c r="Q19" s="58">
        <v>0</v>
      </c>
      <c r="R19" s="22">
        <v>402</v>
      </c>
      <c r="S19" s="58">
        <v>0</v>
      </c>
      <c r="T19" s="55">
        <f t="shared" si="12"/>
        <v>438.2</v>
      </c>
      <c r="U19" s="58">
        <v>0</v>
      </c>
      <c r="V19" s="69">
        <v>0</v>
      </c>
      <c r="W19" s="75">
        <v>438.2</v>
      </c>
      <c r="X19" s="62">
        <v>0</v>
      </c>
      <c r="Y19" s="55">
        <f t="shared" si="13"/>
        <v>459.7</v>
      </c>
      <c r="Z19" s="58">
        <v>0</v>
      </c>
      <c r="AA19" s="69">
        <v>0</v>
      </c>
      <c r="AB19" s="75">
        <v>459.7</v>
      </c>
      <c r="AC19" s="74">
        <v>0</v>
      </c>
      <c r="AD19" s="13">
        <f t="shared" si="14"/>
        <v>478.1</v>
      </c>
      <c r="AE19" s="20">
        <v>0</v>
      </c>
      <c r="AF19" s="78">
        <v>0</v>
      </c>
      <c r="AG19" s="75">
        <v>478.1</v>
      </c>
      <c r="AH19" s="74">
        <v>0</v>
      </c>
      <c r="AI19" s="13">
        <f t="shared" si="15"/>
        <v>497.2</v>
      </c>
      <c r="AJ19" s="20">
        <v>0</v>
      </c>
      <c r="AK19" s="20">
        <v>0</v>
      </c>
      <c r="AL19" s="75">
        <v>497.2</v>
      </c>
      <c r="AM19" s="20">
        <v>0</v>
      </c>
      <c r="AN19" s="13">
        <f t="shared" si="16"/>
        <v>497.2</v>
      </c>
      <c r="AO19" s="20">
        <v>0</v>
      </c>
      <c r="AP19" s="20">
        <v>0</v>
      </c>
      <c r="AQ19" s="75">
        <v>497.2</v>
      </c>
      <c r="AR19" s="20">
        <v>0</v>
      </c>
      <c r="AS19" s="13">
        <f t="shared" si="17"/>
        <v>497.2</v>
      </c>
      <c r="AT19" s="20">
        <v>0</v>
      </c>
      <c r="AU19" s="20">
        <v>0</v>
      </c>
      <c r="AV19" s="75">
        <v>497.2</v>
      </c>
      <c r="AW19" s="20">
        <v>0</v>
      </c>
      <c r="AX19" s="13">
        <f t="shared" si="18"/>
        <v>497.2</v>
      </c>
      <c r="AY19" s="20">
        <v>0</v>
      </c>
      <c r="AZ19" s="20">
        <v>0</v>
      </c>
      <c r="BA19" s="75">
        <v>497.2</v>
      </c>
      <c r="BB19" s="20">
        <v>0</v>
      </c>
      <c r="BC19" s="13">
        <f t="shared" si="19"/>
        <v>497.2</v>
      </c>
      <c r="BD19" s="20">
        <v>0</v>
      </c>
      <c r="BE19" s="20">
        <v>0</v>
      </c>
      <c r="BF19" s="75">
        <v>497.2</v>
      </c>
      <c r="BG19" s="20">
        <v>0</v>
      </c>
    </row>
    <row r="20" spans="1:59" ht="31.5" x14ac:dyDescent="0.25">
      <c r="A20" s="10" t="s">
        <v>39</v>
      </c>
      <c r="B20" s="17" t="s">
        <v>159</v>
      </c>
      <c r="C20" s="15" t="s">
        <v>21</v>
      </c>
      <c r="D20" s="15" t="s">
        <v>33</v>
      </c>
      <c r="E20" s="12">
        <f t="shared" si="5"/>
        <v>629.5</v>
      </c>
      <c r="F20" s="12">
        <f t="shared" si="6"/>
        <v>0</v>
      </c>
      <c r="G20" s="12">
        <f t="shared" si="7"/>
        <v>0</v>
      </c>
      <c r="H20" s="12">
        <f t="shared" si="8"/>
        <v>629.5</v>
      </c>
      <c r="I20" s="12">
        <f t="shared" si="9"/>
        <v>0</v>
      </c>
      <c r="J20" s="13">
        <f t="shared" si="10"/>
        <v>52.4</v>
      </c>
      <c r="K20" s="20">
        <v>0</v>
      </c>
      <c r="L20" s="20">
        <v>0</v>
      </c>
      <c r="M20" s="18">
        <v>52.4</v>
      </c>
      <c r="N20" s="20">
        <v>0</v>
      </c>
      <c r="O20" s="55">
        <f t="shared" si="11"/>
        <v>54.4</v>
      </c>
      <c r="P20" s="58">
        <v>0</v>
      </c>
      <c r="Q20" s="58">
        <v>0</v>
      </c>
      <c r="R20" s="18">
        <v>54.4</v>
      </c>
      <c r="S20" s="58">
        <v>0</v>
      </c>
      <c r="T20" s="55">
        <f t="shared" si="12"/>
        <v>59.3</v>
      </c>
      <c r="U20" s="58">
        <v>0</v>
      </c>
      <c r="V20" s="69">
        <v>0</v>
      </c>
      <c r="W20" s="75">
        <v>59.3</v>
      </c>
      <c r="X20" s="62">
        <v>0</v>
      </c>
      <c r="Y20" s="55">
        <f t="shared" si="13"/>
        <v>62.2</v>
      </c>
      <c r="Z20" s="58">
        <v>0</v>
      </c>
      <c r="AA20" s="69">
        <v>0</v>
      </c>
      <c r="AB20" s="75">
        <v>62.2</v>
      </c>
      <c r="AC20" s="74">
        <v>0</v>
      </c>
      <c r="AD20" s="13">
        <f t="shared" si="14"/>
        <v>64.7</v>
      </c>
      <c r="AE20" s="20">
        <v>0</v>
      </c>
      <c r="AF20" s="78">
        <v>0</v>
      </c>
      <c r="AG20" s="75">
        <v>64.7</v>
      </c>
      <c r="AH20" s="74">
        <v>0</v>
      </c>
      <c r="AI20" s="13">
        <f t="shared" si="15"/>
        <v>67.3</v>
      </c>
      <c r="AJ20" s="20">
        <v>0</v>
      </c>
      <c r="AK20" s="20">
        <v>0</v>
      </c>
      <c r="AL20" s="75">
        <v>67.3</v>
      </c>
      <c r="AM20" s="20">
        <v>0</v>
      </c>
      <c r="AN20" s="13">
        <f t="shared" si="16"/>
        <v>67.3</v>
      </c>
      <c r="AO20" s="20">
        <v>0</v>
      </c>
      <c r="AP20" s="20">
        <v>0</v>
      </c>
      <c r="AQ20" s="75">
        <v>67.3</v>
      </c>
      <c r="AR20" s="20">
        <v>0</v>
      </c>
      <c r="AS20" s="13">
        <f t="shared" si="17"/>
        <v>67.3</v>
      </c>
      <c r="AT20" s="20">
        <v>0</v>
      </c>
      <c r="AU20" s="20">
        <v>0</v>
      </c>
      <c r="AV20" s="75">
        <v>67.3</v>
      </c>
      <c r="AW20" s="20">
        <v>0</v>
      </c>
      <c r="AX20" s="13">
        <f t="shared" si="18"/>
        <v>67.3</v>
      </c>
      <c r="AY20" s="20">
        <v>0</v>
      </c>
      <c r="AZ20" s="20">
        <v>0</v>
      </c>
      <c r="BA20" s="75">
        <v>67.3</v>
      </c>
      <c r="BB20" s="20">
        <v>0</v>
      </c>
      <c r="BC20" s="13">
        <f t="shared" si="19"/>
        <v>67.3</v>
      </c>
      <c r="BD20" s="20">
        <v>0</v>
      </c>
      <c r="BE20" s="20">
        <v>0</v>
      </c>
      <c r="BF20" s="75">
        <v>67.3</v>
      </c>
      <c r="BG20" s="20">
        <v>0</v>
      </c>
    </row>
    <row r="21" spans="1:59" ht="31.5" x14ac:dyDescent="0.25">
      <c r="A21" s="10" t="s">
        <v>45</v>
      </c>
      <c r="B21" s="17" t="s">
        <v>167</v>
      </c>
      <c r="C21" s="15" t="s">
        <v>21</v>
      </c>
      <c r="D21" s="15" t="s">
        <v>33</v>
      </c>
      <c r="E21" s="12">
        <f t="shared" si="5"/>
        <v>3426</v>
      </c>
      <c r="F21" s="12">
        <f t="shared" si="6"/>
        <v>0</v>
      </c>
      <c r="G21" s="12">
        <f t="shared" si="7"/>
        <v>0</v>
      </c>
      <c r="H21" s="12">
        <f t="shared" si="8"/>
        <v>3426</v>
      </c>
      <c r="I21" s="12">
        <f t="shared" si="9"/>
        <v>0</v>
      </c>
      <c r="J21" s="13">
        <f t="shared" si="10"/>
        <v>267.60000000000002</v>
      </c>
      <c r="K21" s="20">
        <v>0</v>
      </c>
      <c r="L21" s="20">
        <v>0</v>
      </c>
      <c r="M21" s="18">
        <v>267.60000000000002</v>
      </c>
      <c r="N21" s="20">
        <v>0</v>
      </c>
      <c r="O21" s="55">
        <f t="shared" si="11"/>
        <v>277.8</v>
      </c>
      <c r="P21" s="58">
        <v>0</v>
      </c>
      <c r="Q21" s="58">
        <v>0</v>
      </c>
      <c r="R21" s="18">
        <v>277.8</v>
      </c>
      <c r="S21" s="58">
        <v>0</v>
      </c>
      <c r="T21" s="55">
        <f t="shared" si="12"/>
        <v>515.20000000000005</v>
      </c>
      <c r="U21" s="58">
        <v>0</v>
      </c>
      <c r="V21" s="69">
        <v>0</v>
      </c>
      <c r="W21" s="75">
        <f>302.8+212.4</f>
        <v>515.20000000000005</v>
      </c>
      <c r="X21" s="62">
        <v>0</v>
      </c>
      <c r="Y21" s="55">
        <f t="shared" si="13"/>
        <v>317.60000000000002</v>
      </c>
      <c r="Z21" s="58">
        <v>0</v>
      </c>
      <c r="AA21" s="69">
        <v>0</v>
      </c>
      <c r="AB21" s="75">
        <v>317.60000000000002</v>
      </c>
      <c r="AC21" s="74">
        <v>0</v>
      </c>
      <c r="AD21" s="13">
        <f t="shared" si="14"/>
        <v>330.3</v>
      </c>
      <c r="AE21" s="20">
        <v>0</v>
      </c>
      <c r="AF21" s="78">
        <v>0</v>
      </c>
      <c r="AG21" s="75">
        <v>330.3</v>
      </c>
      <c r="AH21" s="74">
        <v>0</v>
      </c>
      <c r="AI21" s="13">
        <f t="shared" si="15"/>
        <v>343.5</v>
      </c>
      <c r="AJ21" s="20">
        <v>0</v>
      </c>
      <c r="AK21" s="20">
        <v>0</v>
      </c>
      <c r="AL21" s="75">
        <v>343.5</v>
      </c>
      <c r="AM21" s="20">
        <v>0</v>
      </c>
      <c r="AN21" s="13">
        <f t="shared" si="16"/>
        <v>343.5</v>
      </c>
      <c r="AO21" s="20">
        <v>0</v>
      </c>
      <c r="AP21" s="20">
        <v>0</v>
      </c>
      <c r="AQ21" s="75">
        <v>343.5</v>
      </c>
      <c r="AR21" s="20">
        <v>0</v>
      </c>
      <c r="AS21" s="13">
        <f t="shared" si="17"/>
        <v>343.5</v>
      </c>
      <c r="AT21" s="20">
        <v>0</v>
      </c>
      <c r="AU21" s="20">
        <v>0</v>
      </c>
      <c r="AV21" s="75">
        <v>343.5</v>
      </c>
      <c r="AW21" s="20">
        <v>0</v>
      </c>
      <c r="AX21" s="13">
        <f t="shared" si="18"/>
        <v>343.5</v>
      </c>
      <c r="AY21" s="20">
        <v>0</v>
      </c>
      <c r="AZ21" s="20">
        <v>0</v>
      </c>
      <c r="BA21" s="75">
        <v>343.5</v>
      </c>
      <c r="BB21" s="20">
        <v>0</v>
      </c>
      <c r="BC21" s="13">
        <f t="shared" si="19"/>
        <v>343.5</v>
      </c>
      <c r="BD21" s="20">
        <v>0</v>
      </c>
      <c r="BE21" s="20">
        <v>0</v>
      </c>
      <c r="BF21" s="75">
        <v>343.5</v>
      </c>
      <c r="BG21" s="20">
        <v>0</v>
      </c>
    </row>
    <row r="22" spans="1:59" ht="31.5" x14ac:dyDescent="0.25">
      <c r="A22" s="10" t="s">
        <v>40</v>
      </c>
      <c r="B22" s="17" t="s">
        <v>168</v>
      </c>
      <c r="C22" s="15" t="s">
        <v>21</v>
      </c>
      <c r="D22" s="15" t="s">
        <v>33</v>
      </c>
      <c r="E22" s="12">
        <f t="shared" si="5"/>
        <v>2625.9999999999995</v>
      </c>
      <c r="F22" s="12">
        <f t="shared" si="6"/>
        <v>0</v>
      </c>
      <c r="G22" s="12">
        <f t="shared" si="7"/>
        <v>0</v>
      </c>
      <c r="H22" s="12">
        <f t="shared" si="8"/>
        <v>2625.9999999999995</v>
      </c>
      <c r="I22" s="12">
        <f t="shared" si="9"/>
        <v>0</v>
      </c>
      <c r="J22" s="13">
        <f t="shared" si="10"/>
        <v>218.7</v>
      </c>
      <c r="K22" s="20">
        <v>0</v>
      </c>
      <c r="L22" s="20">
        <v>0</v>
      </c>
      <c r="M22" s="18">
        <v>218.7</v>
      </c>
      <c r="N22" s="20">
        <v>0</v>
      </c>
      <c r="O22" s="55">
        <f t="shared" si="11"/>
        <v>227</v>
      </c>
      <c r="P22" s="58">
        <v>0</v>
      </c>
      <c r="Q22" s="58">
        <v>0</v>
      </c>
      <c r="R22" s="22">
        <v>227</v>
      </c>
      <c r="S22" s="58">
        <v>0</v>
      </c>
      <c r="T22" s="55">
        <f t="shared" si="12"/>
        <v>247.4</v>
      </c>
      <c r="U22" s="58">
        <v>0</v>
      </c>
      <c r="V22" s="69">
        <v>0</v>
      </c>
      <c r="W22" s="75">
        <v>247.4</v>
      </c>
      <c r="X22" s="62">
        <v>0</v>
      </c>
      <c r="Y22" s="55">
        <f t="shared" si="13"/>
        <v>259.5</v>
      </c>
      <c r="Z22" s="58">
        <v>0</v>
      </c>
      <c r="AA22" s="69">
        <v>0</v>
      </c>
      <c r="AB22" s="75">
        <v>259.5</v>
      </c>
      <c r="AC22" s="74">
        <v>0</v>
      </c>
      <c r="AD22" s="13">
        <f t="shared" si="14"/>
        <v>269.89999999999998</v>
      </c>
      <c r="AE22" s="20">
        <v>0</v>
      </c>
      <c r="AF22" s="78">
        <v>0</v>
      </c>
      <c r="AG22" s="75">
        <v>269.89999999999998</v>
      </c>
      <c r="AH22" s="74">
        <v>0</v>
      </c>
      <c r="AI22" s="13">
        <f t="shared" si="15"/>
        <v>280.7</v>
      </c>
      <c r="AJ22" s="20">
        <v>0</v>
      </c>
      <c r="AK22" s="20">
        <v>0</v>
      </c>
      <c r="AL22" s="75">
        <v>280.7</v>
      </c>
      <c r="AM22" s="20">
        <v>0</v>
      </c>
      <c r="AN22" s="13">
        <f t="shared" si="16"/>
        <v>280.7</v>
      </c>
      <c r="AO22" s="20">
        <v>0</v>
      </c>
      <c r="AP22" s="20">
        <v>0</v>
      </c>
      <c r="AQ22" s="75">
        <v>280.7</v>
      </c>
      <c r="AR22" s="20">
        <v>0</v>
      </c>
      <c r="AS22" s="13">
        <f t="shared" si="17"/>
        <v>280.7</v>
      </c>
      <c r="AT22" s="20">
        <v>0</v>
      </c>
      <c r="AU22" s="20">
        <v>0</v>
      </c>
      <c r="AV22" s="75">
        <v>280.7</v>
      </c>
      <c r="AW22" s="20">
        <v>0</v>
      </c>
      <c r="AX22" s="13">
        <f t="shared" si="18"/>
        <v>280.7</v>
      </c>
      <c r="AY22" s="20">
        <v>0</v>
      </c>
      <c r="AZ22" s="20">
        <v>0</v>
      </c>
      <c r="BA22" s="75">
        <v>280.7</v>
      </c>
      <c r="BB22" s="20">
        <v>0</v>
      </c>
      <c r="BC22" s="13">
        <f t="shared" si="19"/>
        <v>280.7</v>
      </c>
      <c r="BD22" s="20">
        <v>0</v>
      </c>
      <c r="BE22" s="20">
        <v>0</v>
      </c>
      <c r="BF22" s="75">
        <v>280.7</v>
      </c>
      <c r="BG22" s="20">
        <v>0</v>
      </c>
    </row>
    <row r="23" spans="1:59" ht="31.5" x14ac:dyDescent="0.25">
      <c r="A23" s="10" t="s">
        <v>41</v>
      </c>
      <c r="B23" s="17" t="s">
        <v>169</v>
      </c>
      <c r="C23" s="15" t="s">
        <v>21</v>
      </c>
      <c r="D23" s="15" t="s">
        <v>33</v>
      </c>
      <c r="E23" s="12">
        <f t="shared" si="5"/>
        <v>2431.9999999999995</v>
      </c>
      <c r="F23" s="12">
        <f t="shared" si="6"/>
        <v>0</v>
      </c>
      <c r="G23" s="12">
        <f t="shared" si="7"/>
        <v>0</v>
      </c>
      <c r="H23" s="12">
        <f t="shared" si="8"/>
        <v>2431.9999999999995</v>
      </c>
      <c r="I23" s="12">
        <f t="shared" si="9"/>
        <v>0</v>
      </c>
      <c r="J23" s="13">
        <f t="shared" si="10"/>
        <v>65.300000000000011</v>
      </c>
      <c r="K23" s="20">
        <v>0</v>
      </c>
      <c r="L23" s="20">
        <v>0</v>
      </c>
      <c r="M23" s="18">
        <f>224.4-159.1</f>
        <v>65.300000000000011</v>
      </c>
      <c r="N23" s="20">
        <v>0</v>
      </c>
      <c r="O23" s="55">
        <f t="shared" si="11"/>
        <v>129</v>
      </c>
      <c r="P23" s="58">
        <v>0</v>
      </c>
      <c r="Q23" s="58">
        <v>0</v>
      </c>
      <c r="R23" s="22">
        <f>232.9-103.9</f>
        <v>129</v>
      </c>
      <c r="S23" s="58">
        <v>0</v>
      </c>
      <c r="T23" s="55">
        <f t="shared" si="12"/>
        <v>253.9</v>
      </c>
      <c r="U23" s="58">
        <v>0</v>
      </c>
      <c r="V23" s="69">
        <v>0</v>
      </c>
      <c r="W23" s="75">
        <v>253.9</v>
      </c>
      <c r="X23" s="62">
        <v>0</v>
      </c>
      <c r="Y23" s="55">
        <f t="shared" si="13"/>
        <v>266.3</v>
      </c>
      <c r="Z23" s="58">
        <v>0</v>
      </c>
      <c r="AA23" s="69">
        <v>0</v>
      </c>
      <c r="AB23" s="75">
        <v>266.3</v>
      </c>
      <c r="AC23" s="74">
        <v>0</v>
      </c>
      <c r="AD23" s="13">
        <f t="shared" si="14"/>
        <v>277</v>
      </c>
      <c r="AE23" s="20">
        <v>0</v>
      </c>
      <c r="AF23" s="78">
        <v>0</v>
      </c>
      <c r="AG23" s="75">
        <v>277</v>
      </c>
      <c r="AH23" s="74">
        <v>0</v>
      </c>
      <c r="AI23" s="13">
        <f t="shared" si="15"/>
        <v>288.10000000000002</v>
      </c>
      <c r="AJ23" s="20">
        <v>0</v>
      </c>
      <c r="AK23" s="20">
        <v>0</v>
      </c>
      <c r="AL23" s="75">
        <v>288.10000000000002</v>
      </c>
      <c r="AM23" s="20">
        <v>0</v>
      </c>
      <c r="AN23" s="13">
        <f t="shared" si="16"/>
        <v>288.10000000000002</v>
      </c>
      <c r="AO23" s="20">
        <v>0</v>
      </c>
      <c r="AP23" s="20">
        <v>0</v>
      </c>
      <c r="AQ23" s="75">
        <v>288.10000000000002</v>
      </c>
      <c r="AR23" s="20">
        <v>0</v>
      </c>
      <c r="AS23" s="13">
        <f t="shared" si="17"/>
        <v>288.10000000000002</v>
      </c>
      <c r="AT23" s="20">
        <v>0</v>
      </c>
      <c r="AU23" s="20">
        <v>0</v>
      </c>
      <c r="AV23" s="75">
        <v>288.10000000000002</v>
      </c>
      <c r="AW23" s="20">
        <v>0</v>
      </c>
      <c r="AX23" s="13">
        <f t="shared" si="18"/>
        <v>288.10000000000002</v>
      </c>
      <c r="AY23" s="20">
        <v>0</v>
      </c>
      <c r="AZ23" s="20">
        <v>0</v>
      </c>
      <c r="BA23" s="75">
        <v>288.10000000000002</v>
      </c>
      <c r="BB23" s="20">
        <v>0</v>
      </c>
      <c r="BC23" s="13">
        <f t="shared" si="19"/>
        <v>288.10000000000002</v>
      </c>
      <c r="BD23" s="20">
        <v>0</v>
      </c>
      <c r="BE23" s="20">
        <v>0</v>
      </c>
      <c r="BF23" s="75">
        <v>288.10000000000002</v>
      </c>
      <c r="BG23" s="20">
        <v>0</v>
      </c>
    </row>
    <row r="24" spans="1:59" ht="31.5" x14ac:dyDescent="0.25">
      <c r="A24" s="10" t="s">
        <v>42</v>
      </c>
      <c r="B24" s="17" t="s">
        <v>170</v>
      </c>
      <c r="C24" s="15" t="s">
        <v>21</v>
      </c>
      <c r="D24" s="15" t="s">
        <v>33</v>
      </c>
      <c r="E24" s="12">
        <f t="shared" si="5"/>
        <v>1855.5999999999995</v>
      </c>
      <c r="F24" s="12">
        <f t="shared" si="6"/>
        <v>0</v>
      </c>
      <c r="G24" s="12">
        <f t="shared" si="7"/>
        <v>0</v>
      </c>
      <c r="H24" s="12">
        <f t="shared" si="8"/>
        <v>1855.5999999999995</v>
      </c>
      <c r="I24" s="12">
        <f t="shared" si="9"/>
        <v>0</v>
      </c>
      <c r="J24" s="13">
        <f t="shared" si="10"/>
        <v>130.9</v>
      </c>
      <c r="K24" s="20">
        <v>0</v>
      </c>
      <c r="L24" s="20">
        <v>0</v>
      </c>
      <c r="M24" s="18">
        <v>130.9</v>
      </c>
      <c r="N24" s="20">
        <v>0</v>
      </c>
      <c r="O24" s="55">
        <f t="shared" si="11"/>
        <v>303.39999999999998</v>
      </c>
      <c r="P24" s="58">
        <v>0</v>
      </c>
      <c r="Q24" s="58">
        <v>0</v>
      </c>
      <c r="R24" s="18">
        <f>135.9+167.5</f>
        <v>303.39999999999998</v>
      </c>
      <c r="S24" s="58">
        <v>0</v>
      </c>
      <c r="T24" s="55">
        <f t="shared" si="12"/>
        <v>263.8</v>
      </c>
      <c r="U24" s="58">
        <v>0</v>
      </c>
      <c r="V24" s="69">
        <v>0</v>
      </c>
      <c r="W24" s="75">
        <f>148.1+115.7</f>
        <v>263.8</v>
      </c>
      <c r="X24" s="62">
        <v>0</v>
      </c>
      <c r="Y24" s="55">
        <f t="shared" si="13"/>
        <v>155.4</v>
      </c>
      <c r="Z24" s="58">
        <v>0</v>
      </c>
      <c r="AA24" s="69">
        <v>0</v>
      </c>
      <c r="AB24" s="75">
        <v>155.4</v>
      </c>
      <c r="AC24" s="74">
        <v>0</v>
      </c>
      <c r="AD24" s="13">
        <f t="shared" si="14"/>
        <v>161.6</v>
      </c>
      <c r="AE24" s="20">
        <v>0</v>
      </c>
      <c r="AF24" s="78">
        <v>0</v>
      </c>
      <c r="AG24" s="75">
        <v>161.6</v>
      </c>
      <c r="AH24" s="74">
        <v>0</v>
      </c>
      <c r="AI24" s="13">
        <f t="shared" si="15"/>
        <v>168.1</v>
      </c>
      <c r="AJ24" s="20">
        <v>0</v>
      </c>
      <c r="AK24" s="20">
        <v>0</v>
      </c>
      <c r="AL24" s="75">
        <v>168.1</v>
      </c>
      <c r="AM24" s="20">
        <v>0</v>
      </c>
      <c r="AN24" s="13">
        <f t="shared" si="16"/>
        <v>168.1</v>
      </c>
      <c r="AO24" s="20">
        <v>0</v>
      </c>
      <c r="AP24" s="20">
        <v>0</v>
      </c>
      <c r="AQ24" s="75">
        <v>168.1</v>
      </c>
      <c r="AR24" s="20">
        <v>0</v>
      </c>
      <c r="AS24" s="13">
        <f t="shared" si="17"/>
        <v>168.1</v>
      </c>
      <c r="AT24" s="20">
        <v>0</v>
      </c>
      <c r="AU24" s="20">
        <v>0</v>
      </c>
      <c r="AV24" s="75">
        <v>168.1</v>
      </c>
      <c r="AW24" s="20">
        <v>0</v>
      </c>
      <c r="AX24" s="13">
        <f t="shared" si="18"/>
        <v>168.1</v>
      </c>
      <c r="AY24" s="20">
        <v>0</v>
      </c>
      <c r="AZ24" s="20">
        <v>0</v>
      </c>
      <c r="BA24" s="75">
        <v>168.1</v>
      </c>
      <c r="BB24" s="20">
        <v>0</v>
      </c>
      <c r="BC24" s="13">
        <f t="shared" si="19"/>
        <v>168.1</v>
      </c>
      <c r="BD24" s="20">
        <v>0</v>
      </c>
      <c r="BE24" s="20">
        <v>0</v>
      </c>
      <c r="BF24" s="75">
        <v>168.1</v>
      </c>
      <c r="BG24" s="20">
        <v>0</v>
      </c>
    </row>
    <row r="25" spans="1:59" ht="31.5" x14ac:dyDescent="0.25">
      <c r="A25" s="10" t="s">
        <v>188</v>
      </c>
      <c r="B25" s="17" t="s">
        <v>171</v>
      </c>
      <c r="C25" s="15" t="s">
        <v>21</v>
      </c>
      <c r="D25" s="15" t="s">
        <v>33</v>
      </c>
      <c r="E25" s="12">
        <f t="shared" si="5"/>
        <v>3647.2000000000003</v>
      </c>
      <c r="F25" s="12">
        <f t="shared" si="6"/>
        <v>0</v>
      </c>
      <c r="G25" s="12">
        <f t="shared" si="7"/>
        <v>0</v>
      </c>
      <c r="H25" s="12">
        <f t="shared" si="8"/>
        <v>3647.2000000000003</v>
      </c>
      <c r="I25" s="12">
        <f t="shared" si="9"/>
        <v>0</v>
      </c>
      <c r="J25" s="13">
        <f t="shared" si="10"/>
        <v>275.2</v>
      </c>
      <c r="K25" s="20">
        <v>0</v>
      </c>
      <c r="L25" s="20">
        <v>0</v>
      </c>
      <c r="M25" s="18">
        <v>275.2</v>
      </c>
      <c r="N25" s="20">
        <v>0</v>
      </c>
      <c r="O25" s="55">
        <f t="shared" si="11"/>
        <v>338.09999999999997</v>
      </c>
      <c r="P25" s="58">
        <v>0</v>
      </c>
      <c r="Q25" s="58">
        <v>0</v>
      </c>
      <c r="R25" s="18">
        <f>285.7+52.4</f>
        <v>338.09999999999997</v>
      </c>
      <c r="S25" s="58">
        <v>0</v>
      </c>
      <c r="T25" s="55">
        <f t="shared" si="12"/>
        <v>444</v>
      </c>
      <c r="U25" s="58">
        <v>0</v>
      </c>
      <c r="V25" s="69">
        <v>0</v>
      </c>
      <c r="W25" s="75">
        <f>311.4+112.1+78.6-58.1</f>
        <v>444</v>
      </c>
      <c r="X25" s="62">
        <v>0</v>
      </c>
      <c r="Y25" s="55">
        <f t="shared" si="13"/>
        <v>483.1</v>
      </c>
      <c r="Z25" s="58">
        <v>0</v>
      </c>
      <c r="AA25" s="69">
        <v>0</v>
      </c>
      <c r="AB25" s="75">
        <f>384.8+98.3</f>
        <v>483.1</v>
      </c>
      <c r="AC25" s="74">
        <v>0</v>
      </c>
      <c r="AD25" s="13">
        <f t="shared" si="14"/>
        <v>339.8</v>
      </c>
      <c r="AE25" s="20">
        <v>0</v>
      </c>
      <c r="AF25" s="78">
        <v>0</v>
      </c>
      <c r="AG25" s="75">
        <v>339.8</v>
      </c>
      <c r="AH25" s="74">
        <v>0</v>
      </c>
      <c r="AI25" s="13">
        <f t="shared" si="15"/>
        <v>353.4</v>
      </c>
      <c r="AJ25" s="20">
        <v>0</v>
      </c>
      <c r="AK25" s="20">
        <v>0</v>
      </c>
      <c r="AL25" s="75">
        <v>353.4</v>
      </c>
      <c r="AM25" s="20">
        <v>0</v>
      </c>
      <c r="AN25" s="13">
        <f t="shared" si="16"/>
        <v>353.4</v>
      </c>
      <c r="AO25" s="20">
        <v>0</v>
      </c>
      <c r="AP25" s="20">
        <v>0</v>
      </c>
      <c r="AQ25" s="75">
        <v>353.4</v>
      </c>
      <c r="AR25" s="20">
        <v>0</v>
      </c>
      <c r="AS25" s="13">
        <f t="shared" si="17"/>
        <v>353.4</v>
      </c>
      <c r="AT25" s="20">
        <v>0</v>
      </c>
      <c r="AU25" s="20">
        <v>0</v>
      </c>
      <c r="AV25" s="75">
        <v>353.4</v>
      </c>
      <c r="AW25" s="20">
        <v>0</v>
      </c>
      <c r="AX25" s="13">
        <f t="shared" si="18"/>
        <v>353.4</v>
      </c>
      <c r="AY25" s="20">
        <v>0</v>
      </c>
      <c r="AZ25" s="20">
        <v>0</v>
      </c>
      <c r="BA25" s="75">
        <v>353.4</v>
      </c>
      <c r="BB25" s="20">
        <v>0</v>
      </c>
      <c r="BC25" s="13">
        <f t="shared" si="19"/>
        <v>353.4</v>
      </c>
      <c r="BD25" s="20">
        <v>0</v>
      </c>
      <c r="BE25" s="20">
        <v>0</v>
      </c>
      <c r="BF25" s="75">
        <v>353.4</v>
      </c>
      <c r="BG25" s="20">
        <v>0</v>
      </c>
    </row>
    <row r="26" spans="1:59" s="9" customFormat="1" ht="35.25" customHeight="1" x14ac:dyDescent="0.25">
      <c r="A26" s="52" t="s">
        <v>22</v>
      </c>
      <c r="B26" s="101" t="s">
        <v>83</v>
      </c>
      <c r="C26" s="101"/>
      <c r="D26" s="101"/>
      <c r="E26" s="8">
        <f>SUM(E27:E31)</f>
        <v>6237.5</v>
      </c>
      <c r="F26" s="8">
        <f t="shared" ref="F26:BG26" si="35">SUM(F27:F31)</f>
        <v>0</v>
      </c>
      <c r="G26" s="8">
        <f t="shared" si="35"/>
        <v>0</v>
      </c>
      <c r="H26" s="8">
        <f t="shared" si="35"/>
        <v>6237.5</v>
      </c>
      <c r="I26" s="8">
        <f t="shared" si="35"/>
        <v>0</v>
      </c>
      <c r="J26" s="8">
        <f t="shared" si="35"/>
        <v>425</v>
      </c>
      <c r="K26" s="8">
        <f t="shared" si="35"/>
        <v>0</v>
      </c>
      <c r="L26" s="8">
        <f t="shared" si="35"/>
        <v>0</v>
      </c>
      <c r="M26" s="8">
        <f t="shared" si="35"/>
        <v>425</v>
      </c>
      <c r="N26" s="8">
        <f t="shared" si="35"/>
        <v>0</v>
      </c>
      <c r="O26" s="8">
        <f t="shared" si="35"/>
        <v>444.6</v>
      </c>
      <c r="P26" s="8">
        <f t="shared" si="35"/>
        <v>0</v>
      </c>
      <c r="Q26" s="8">
        <f t="shared" si="35"/>
        <v>0</v>
      </c>
      <c r="R26" s="8">
        <f t="shared" si="35"/>
        <v>444.6</v>
      </c>
      <c r="S26" s="8">
        <f t="shared" si="35"/>
        <v>0</v>
      </c>
      <c r="T26" s="8">
        <f t="shared" si="35"/>
        <v>555.20000000000005</v>
      </c>
      <c r="U26" s="8">
        <f t="shared" si="35"/>
        <v>0</v>
      </c>
      <c r="V26" s="8">
        <f t="shared" si="35"/>
        <v>0</v>
      </c>
      <c r="W26" s="81">
        <f t="shared" si="35"/>
        <v>555.20000000000005</v>
      </c>
      <c r="X26" s="8">
        <f t="shared" si="35"/>
        <v>0</v>
      </c>
      <c r="Y26" s="8">
        <f t="shared" si="35"/>
        <v>612.70000000000005</v>
      </c>
      <c r="Z26" s="8">
        <f t="shared" si="35"/>
        <v>0</v>
      </c>
      <c r="AA26" s="8">
        <f t="shared" si="35"/>
        <v>0</v>
      </c>
      <c r="AB26" s="81">
        <f t="shared" si="35"/>
        <v>612.70000000000005</v>
      </c>
      <c r="AC26" s="8">
        <f t="shared" si="35"/>
        <v>0</v>
      </c>
      <c r="AD26" s="8">
        <f t="shared" si="35"/>
        <v>677.5</v>
      </c>
      <c r="AE26" s="8">
        <f t="shared" si="35"/>
        <v>0</v>
      </c>
      <c r="AF26" s="8">
        <f t="shared" si="35"/>
        <v>0</v>
      </c>
      <c r="AG26" s="81">
        <f t="shared" si="35"/>
        <v>677.5</v>
      </c>
      <c r="AH26" s="8">
        <f t="shared" si="35"/>
        <v>0</v>
      </c>
      <c r="AI26" s="8">
        <f t="shared" si="35"/>
        <v>704.5</v>
      </c>
      <c r="AJ26" s="8">
        <f t="shared" si="35"/>
        <v>0</v>
      </c>
      <c r="AK26" s="8">
        <f t="shared" si="35"/>
        <v>0</v>
      </c>
      <c r="AL26" s="8">
        <f t="shared" si="35"/>
        <v>704.5</v>
      </c>
      <c r="AM26" s="8">
        <f t="shared" si="35"/>
        <v>0</v>
      </c>
      <c r="AN26" s="8">
        <f t="shared" si="35"/>
        <v>704.5</v>
      </c>
      <c r="AO26" s="8">
        <f t="shared" si="35"/>
        <v>0</v>
      </c>
      <c r="AP26" s="8">
        <f t="shared" si="35"/>
        <v>0</v>
      </c>
      <c r="AQ26" s="8">
        <f t="shared" si="35"/>
        <v>704.5</v>
      </c>
      <c r="AR26" s="8">
        <f t="shared" si="35"/>
        <v>0</v>
      </c>
      <c r="AS26" s="8">
        <f t="shared" si="35"/>
        <v>704.5</v>
      </c>
      <c r="AT26" s="8">
        <f t="shared" si="35"/>
        <v>0</v>
      </c>
      <c r="AU26" s="8">
        <f t="shared" si="35"/>
        <v>0</v>
      </c>
      <c r="AV26" s="8">
        <f t="shared" si="35"/>
        <v>704.5</v>
      </c>
      <c r="AW26" s="8">
        <f t="shared" si="35"/>
        <v>0</v>
      </c>
      <c r="AX26" s="8">
        <f t="shared" si="35"/>
        <v>704.5</v>
      </c>
      <c r="AY26" s="8">
        <f t="shared" si="35"/>
        <v>0</v>
      </c>
      <c r="AZ26" s="8">
        <f t="shared" si="35"/>
        <v>0</v>
      </c>
      <c r="BA26" s="8">
        <f t="shared" si="35"/>
        <v>704.5</v>
      </c>
      <c r="BB26" s="8">
        <f t="shared" si="35"/>
        <v>0</v>
      </c>
      <c r="BC26" s="8">
        <f t="shared" si="35"/>
        <v>704.5</v>
      </c>
      <c r="BD26" s="8">
        <f t="shared" si="35"/>
        <v>0</v>
      </c>
      <c r="BE26" s="8">
        <f t="shared" si="35"/>
        <v>0</v>
      </c>
      <c r="BF26" s="8">
        <f t="shared" si="35"/>
        <v>704.5</v>
      </c>
      <c r="BG26" s="8">
        <f t="shared" si="35"/>
        <v>0</v>
      </c>
    </row>
    <row r="27" spans="1:59" ht="31.5" x14ac:dyDescent="0.25">
      <c r="A27" s="10" t="s">
        <v>29</v>
      </c>
      <c r="B27" s="17" t="s">
        <v>157</v>
      </c>
      <c r="C27" s="15" t="s">
        <v>21</v>
      </c>
      <c r="D27" s="15" t="s">
        <v>33</v>
      </c>
      <c r="E27" s="12">
        <f>J27+O27+T27+Y27+AD27+AI27+AN27+AS27+AX27+BC27</f>
        <v>723.29999999999984</v>
      </c>
      <c r="F27" s="12">
        <f>K27+P27+U27+Z27+AE27+AJ27+AO27+AT27+AY27+BD27</f>
        <v>0</v>
      </c>
      <c r="G27" s="12">
        <f t="shared" ref="G27" si="36">L27+Q27+V27+AA27+AF27+AK27+AP27+AU27+AZ27+BE27</f>
        <v>0</v>
      </c>
      <c r="H27" s="12">
        <f t="shared" ref="H27" si="37">M27+R27+W27+AB27+AG27+AL27+AQ27+AV27+BA27+BF27</f>
        <v>723.29999999999984</v>
      </c>
      <c r="I27" s="12">
        <f t="shared" ref="I27" si="38">N27+S27+X27+AC27+AH27+AM27+AR27+AW27+BB27+BG27</f>
        <v>0</v>
      </c>
      <c r="J27" s="54">
        <f>M27</f>
        <v>0</v>
      </c>
      <c r="K27" s="8">
        <v>0</v>
      </c>
      <c r="L27" s="8">
        <v>0</v>
      </c>
      <c r="M27" s="53">
        <v>0</v>
      </c>
      <c r="N27" s="8">
        <v>0</v>
      </c>
      <c r="O27" s="13">
        <f>R27</f>
        <v>68.3</v>
      </c>
      <c r="P27" s="8">
        <v>0</v>
      </c>
      <c r="Q27" s="8">
        <v>0</v>
      </c>
      <c r="R27" s="18">
        <v>68.3</v>
      </c>
      <c r="S27" s="8">
        <v>0</v>
      </c>
      <c r="T27" s="13">
        <f>W27</f>
        <v>74.400000000000006</v>
      </c>
      <c r="U27" s="8">
        <v>0</v>
      </c>
      <c r="V27" s="79">
        <v>0</v>
      </c>
      <c r="W27" s="71">
        <v>74.400000000000006</v>
      </c>
      <c r="X27" s="80">
        <v>0</v>
      </c>
      <c r="Y27" s="13">
        <f>AB27</f>
        <v>78</v>
      </c>
      <c r="Z27" s="8">
        <v>0</v>
      </c>
      <c r="AA27" s="79">
        <v>0</v>
      </c>
      <c r="AB27" s="75">
        <v>78</v>
      </c>
      <c r="AC27" s="80">
        <v>0</v>
      </c>
      <c r="AD27" s="13">
        <f>AG27</f>
        <v>81.099999999999994</v>
      </c>
      <c r="AE27" s="8">
        <v>0</v>
      </c>
      <c r="AF27" s="79">
        <v>0</v>
      </c>
      <c r="AG27" s="71">
        <v>81.099999999999994</v>
      </c>
      <c r="AH27" s="80">
        <v>0</v>
      </c>
      <c r="AI27" s="13">
        <f>AL27</f>
        <v>84.3</v>
      </c>
      <c r="AJ27" s="8">
        <v>0</v>
      </c>
      <c r="AK27" s="8">
        <v>0</v>
      </c>
      <c r="AL27" s="75">
        <v>84.3</v>
      </c>
      <c r="AM27" s="8">
        <v>0</v>
      </c>
      <c r="AN27" s="13">
        <f>AQ27</f>
        <v>84.3</v>
      </c>
      <c r="AO27" s="8">
        <v>0</v>
      </c>
      <c r="AP27" s="8">
        <v>0</v>
      </c>
      <c r="AQ27" s="75">
        <v>84.3</v>
      </c>
      <c r="AR27" s="8">
        <v>0</v>
      </c>
      <c r="AS27" s="13">
        <f>AV27</f>
        <v>84.3</v>
      </c>
      <c r="AT27" s="8">
        <v>0</v>
      </c>
      <c r="AU27" s="8">
        <v>0</v>
      </c>
      <c r="AV27" s="75">
        <v>84.3</v>
      </c>
      <c r="AW27" s="8">
        <v>0</v>
      </c>
      <c r="AX27" s="13">
        <f>BA27</f>
        <v>84.3</v>
      </c>
      <c r="AY27" s="8">
        <v>0</v>
      </c>
      <c r="AZ27" s="8">
        <v>0</v>
      </c>
      <c r="BA27" s="75">
        <v>84.3</v>
      </c>
      <c r="BB27" s="8">
        <v>0</v>
      </c>
      <c r="BC27" s="13">
        <f>BF27</f>
        <v>84.3</v>
      </c>
      <c r="BD27" s="8">
        <v>0</v>
      </c>
      <c r="BE27" s="8">
        <v>0</v>
      </c>
      <c r="BF27" s="75">
        <v>84.3</v>
      </c>
      <c r="BG27" s="8">
        <v>0</v>
      </c>
    </row>
    <row r="28" spans="1:59" ht="31.5" x14ac:dyDescent="0.25">
      <c r="A28" s="10" t="s">
        <v>43</v>
      </c>
      <c r="B28" s="17" t="s">
        <v>158</v>
      </c>
      <c r="C28" s="15" t="s">
        <v>21</v>
      </c>
      <c r="D28" s="15" t="s">
        <v>33</v>
      </c>
      <c r="E28" s="12">
        <f>J28+O28+T28+Y28+AD28+AI28+AN28+AS28+AX28+BC28</f>
        <v>701.5</v>
      </c>
      <c r="F28" s="12">
        <f>K28+P28+U28+Z28+AE28+AJ28+AO28+AT28+AY28+BD28</f>
        <v>0</v>
      </c>
      <c r="G28" s="12">
        <f t="shared" ref="G28:G31" si="39">L28+Q28+V28+AA28+AF28+AK28+AP28+AU28+AZ28+BE28</f>
        <v>0</v>
      </c>
      <c r="H28" s="12">
        <f t="shared" ref="H28:H31" si="40">M28+R28+W28+AB28+AG28+AL28+AQ28+AV28+BA28+BF28</f>
        <v>701.5</v>
      </c>
      <c r="I28" s="12">
        <f t="shared" ref="I28:I31" si="41">N28+S28+X28+AC28+AH28+AM28+AR28+AW28+BB28+BG28</f>
        <v>0</v>
      </c>
      <c r="J28" s="13">
        <f>M28</f>
        <v>58.4</v>
      </c>
      <c r="K28" s="8">
        <v>0</v>
      </c>
      <c r="L28" s="8">
        <v>0</v>
      </c>
      <c r="M28" s="18">
        <v>58.4</v>
      </c>
      <c r="N28" s="8">
        <v>0</v>
      </c>
      <c r="O28" s="13">
        <f>R28</f>
        <v>60.6</v>
      </c>
      <c r="P28" s="8">
        <v>0</v>
      </c>
      <c r="Q28" s="8">
        <v>0</v>
      </c>
      <c r="R28" s="18">
        <v>60.6</v>
      </c>
      <c r="S28" s="8">
        <v>0</v>
      </c>
      <c r="T28" s="13">
        <f>W28</f>
        <v>66.099999999999994</v>
      </c>
      <c r="U28" s="8">
        <v>0</v>
      </c>
      <c r="V28" s="79">
        <v>0</v>
      </c>
      <c r="W28" s="71">
        <v>66.099999999999994</v>
      </c>
      <c r="X28" s="80">
        <v>0</v>
      </c>
      <c r="Y28" s="13">
        <f>AB28</f>
        <v>69.3</v>
      </c>
      <c r="Z28" s="8">
        <v>0</v>
      </c>
      <c r="AA28" s="79">
        <v>0</v>
      </c>
      <c r="AB28" s="75">
        <v>69.3</v>
      </c>
      <c r="AC28" s="80">
        <v>0</v>
      </c>
      <c r="AD28" s="13">
        <f>AG28</f>
        <v>72.099999999999994</v>
      </c>
      <c r="AE28" s="8">
        <v>0</v>
      </c>
      <c r="AF28" s="79">
        <v>0</v>
      </c>
      <c r="AG28" s="71">
        <v>72.099999999999994</v>
      </c>
      <c r="AH28" s="80">
        <v>0</v>
      </c>
      <c r="AI28" s="13">
        <f>AL28</f>
        <v>75</v>
      </c>
      <c r="AJ28" s="8">
        <v>0</v>
      </c>
      <c r="AK28" s="8">
        <v>0</v>
      </c>
      <c r="AL28" s="75">
        <v>75</v>
      </c>
      <c r="AM28" s="8">
        <v>0</v>
      </c>
      <c r="AN28" s="13">
        <f>AQ28</f>
        <v>75</v>
      </c>
      <c r="AO28" s="8">
        <v>0</v>
      </c>
      <c r="AP28" s="8">
        <v>0</v>
      </c>
      <c r="AQ28" s="75">
        <v>75</v>
      </c>
      <c r="AR28" s="8">
        <v>0</v>
      </c>
      <c r="AS28" s="13">
        <f>AV28</f>
        <v>75</v>
      </c>
      <c r="AT28" s="8">
        <v>0</v>
      </c>
      <c r="AU28" s="8">
        <v>0</v>
      </c>
      <c r="AV28" s="75">
        <v>75</v>
      </c>
      <c r="AW28" s="8">
        <v>0</v>
      </c>
      <c r="AX28" s="13">
        <f>BA28</f>
        <v>75</v>
      </c>
      <c r="AY28" s="8">
        <v>0</v>
      </c>
      <c r="AZ28" s="8">
        <v>0</v>
      </c>
      <c r="BA28" s="75">
        <v>75</v>
      </c>
      <c r="BB28" s="8">
        <v>0</v>
      </c>
      <c r="BC28" s="13">
        <f>BF28</f>
        <v>75</v>
      </c>
      <c r="BD28" s="8">
        <v>0</v>
      </c>
      <c r="BE28" s="8">
        <v>0</v>
      </c>
      <c r="BF28" s="75">
        <v>75</v>
      </c>
      <c r="BG28" s="8">
        <v>0</v>
      </c>
    </row>
    <row r="29" spans="1:59" ht="31.5" x14ac:dyDescent="0.25">
      <c r="A29" s="10" t="s">
        <v>44</v>
      </c>
      <c r="B29" s="17" t="s">
        <v>164</v>
      </c>
      <c r="C29" s="15" t="s">
        <v>21</v>
      </c>
      <c r="D29" s="15" t="s">
        <v>33</v>
      </c>
      <c r="E29" s="12">
        <f t="shared" ref="E29" si="42">J29+O29+T29+Y29+AD29+AI29+AN29+AS29+AX29+BC29</f>
        <v>514.5</v>
      </c>
      <c r="F29" s="12">
        <f t="shared" ref="F29" si="43">K29+P29+U29+Z29+AE29+AJ29+AO29+AT29+AY29+BD29</f>
        <v>0</v>
      </c>
      <c r="G29" s="12">
        <f t="shared" ref="G29" si="44">L29+Q29+V29+AA29+AF29+AK29+AP29+AU29+AZ29+BE29</f>
        <v>0</v>
      </c>
      <c r="H29" s="12">
        <f t="shared" ref="H29" si="45">M29+R29+W29+AB29+AG29+AL29+AQ29+AV29+BA29+BF29</f>
        <v>514.5</v>
      </c>
      <c r="I29" s="12">
        <f t="shared" ref="I29" si="46">N29+S29+X29+AC29+AH29+AM29+AR29+AW29+BB29+BG29</f>
        <v>0</v>
      </c>
      <c r="J29" s="54">
        <f t="shared" ref="J29" si="47">M29</f>
        <v>0</v>
      </c>
      <c r="K29" s="8">
        <v>0</v>
      </c>
      <c r="L29" s="8">
        <v>0</v>
      </c>
      <c r="M29" s="53">
        <v>0</v>
      </c>
      <c r="N29" s="8">
        <v>0</v>
      </c>
      <c r="O29" s="54">
        <f t="shared" ref="O29" si="48">R29</f>
        <v>0</v>
      </c>
      <c r="P29" s="8">
        <v>0</v>
      </c>
      <c r="Q29" s="8">
        <v>0</v>
      </c>
      <c r="R29" s="53">
        <v>0</v>
      </c>
      <c r="S29" s="8">
        <v>0</v>
      </c>
      <c r="T29" s="54">
        <f t="shared" ref="T29" si="49">W29</f>
        <v>0</v>
      </c>
      <c r="U29" s="8">
        <v>0</v>
      </c>
      <c r="V29" s="79">
        <v>0</v>
      </c>
      <c r="W29" s="86">
        <v>0</v>
      </c>
      <c r="X29" s="80">
        <v>0</v>
      </c>
      <c r="Y29" s="13">
        <f t="shared" ref="Y29" si="50">AB29</f>
        <v>69.099999999999994</v>
      </c>
      <c r="Z29" s="8">
        <v>0</v>
      </c>
      <c r="AA29" s="79">
        <v>0</v>
      </c>
      <c r="AB29" s="75">
        <v>69.099999999999994</v>
      </c>
      <c r="AC29" s="80">
        <v>0</v>
      </c>
      <c r="AD29" s="13">
        <f t="shared" ref="AD29" si="51">AG29</f>
        <v>71.900000000000006</v>
      </c>
      <c r="AE29" s="8">
        <v>0</v>
      </c>
      <c r="AF29" s="79">
        <v>0</v>
      </c>
      <c r="AG29" s="71">
        <v>71.900000000000006</v>
      </c>
      <c r="AH29" s="80">
        <v>0</v>
      </c>
      <c r="AI29" s="13">
        <f t="shared" ref="AI29" si="52">AL29</f>
        <v>74.7</v>
      </c>
      <c r="AJ29" s="8">
        <v>0</v>
      </c>
      <c r="AK29" s="8">
        <v>0</v>
      </c>
      <c r="AL29" s="75">
        <v>74.7</v>
      </c>
      <c r="AM29" s="8">
        <v>0</v>
      </c>
      <c r="AN29" s="13">
        <f t="shared" ref="AN29" si="53">AQ29</f>
        <v>74.7</v>
      </c>
      <c r="AO29" s="8">
        <v>0</v>
      </c>
      <c r="AP29" s="8">
        <v>0</v>
      </c>
      <c r="AQ29" s="75">
        <v>74.7</v>
      </c>
      <c r="AR29" s="8">
        <v>0</v>
      </c>
      <c r="AS29" s="13">
        <f t="shared" ref="AS29" si="54">AV29</f>
        <v>74.7</v>
      </c>
      <c r="AT29" s="8">
        <v>0</v>
      </c>
      <c r="AU29" s="8">
        <v>0</v>
      </c>
      <c r="AV29" s="75">
        <v>74.7</v>
      </c>
      <c r="AW29" s="8">
        <v>0</v>
      </c>
      <c r="AX29" s="13">
        <f t="shared" ref="AX29" si="55">BA29</f>
        <v>74.7</v>
      </c>
      <c r="AY29" s="8">
        <v>0</v>
      </c>
      <c r="AZ29" s="8">
        <v>0</v>
      </c>
      <c r="BA29" s="75">
        <v>74.7</v>
      </c>
      <c r="BB29" s="8">
        <v>0</v>
      </c>
      <c r="BC29" s="13">
        <f t="shared" ref="BC29" si="56">BF29</f>
        <v>74.7</v>
      </c>
      <c r="BD29" s="8">
        <v>0</v>
      </c>
      <c r="BE29" s="8">
        <v>0</v>
      </c>
      <c r="BF29" s="75">
        <v>74.7</v>
      </c>
      <c r="BG29" s="8">
        <v>0</v>
      </c>
    </row>
    <row r="30" spans="1:59" ht="31.5" x14ac:dyDescent="0.25">
      <c r="A30" s="10" t="s">
        <v>44</v>
      </c>
      <c r="B30" s="17" t="s">
        <v>159</v>
      </c>
      <c r="C30" s="15" t="s">
        <v>21</v>
      </c>
      <c r="D30" s="15" t="s">
        <v>33</v>
      </c>
      <c r="E30" s="12">
        <f t="shared" ref="E30:E31" si="57">J30+O30+T30+Y30+AD30+AI30+AN30+AS30+AX30+BC30</f>
        <v>1442.8999999999999</v>
      </c>
      <c r="F30" s="12">
        <f t="shared" ref="F30:F31" si="58">K30+P30+U30+Z30+AE30+AJ30+AO30+AT30+AY30+BD30</f>
        <v>0</v>
      </c>
      <c r="G30" s="12">
        <f t="shared" si="39"/>
        <v>0</v>
      </c>
      <c r="H30" s="12">
        <f t="shared" si="40"/>
        <v>1442.8999999999999</v>
      </c>
      <c r="I30" s="12">
        <f t="shared" si="41"/>
        <v>0</v>
      </c>
      <c r="J30" s="13">
        <f t="shared" ref="J30:J31" si="59">M30</f>
        <v>128.80000000000001</v>
      </c>
      <c r="K30" s="8">
        <v>0</v>
      </c>
      <c r="L30" s="8">
        <v>0</v>
      </c>
      <c r="M30" s="18">
        <v>128.80000000000001</v>
      </c>
      <c r="N30" s="8">
        <v>0</v>
      </c>
      <c r="O30" s="13">
        <f t="shared" ref="O30:O31" si="60">R30</f>
        <v>68.899999999999991</v>
      </c>
      <c r="P30" s="8">
        <v>0</v>
      </c>
      <c r="Q30" s="8">
        <v>0</v>
      </c>
      <c r="R30" s="18">
        <f>133.7-64.8</f>
        <v>68.899999999999991</v>
      </c>
      <c r="S30" s="8">
        <v>0</v>
      </c>
      <c r="T30" s="13">
        <f t="shared" ref="T30:T44" si="61">W30</f>
        <v>145.69999999999999</v>
      </c>
      <c r="U30" s="8">
        <v>0</v>
      </c>
      <c r="V30" s="79">
        <v>0</v>
      </c>
      <c r="W30" s="71">
        <v>145.69999999999999</v>
      </c>
      <c r="X30" s="80">
        <v>0</v>
      </c>
      <c r="Y30" s="13">
        <f t="shared" ref="Y30:Y44" si="62">AB30</f>
        <v>114.10000000000001</v>
      </c>
      <c r="Z30" s="8">
        <v>0</v>
      </c>
      <c r="AA30" s="79">
        <v>0</v>
      </c>
      <c r="AB30" s="75">
        <f>152.8-38.7</f>
        <v>114.10000000000001</v>
      </c>
      <c r="AC30" s="80">
        <v>0</v>
      </c>
      <c r="AD30" s="13">
        <f t="shared" ref="AD30:AD44" si="63">AG30</f>
        <v>158.9</v>
      </c>
      <c r="AE30" s="8">
        <v>0</v>
      </c>
      <c r="AF30" s="79">
        <v>0</v>
      </c>
      <c r="AG30" s="71">
        <v>158.9</v>
      </c>
      <c r="AH30" s="80">
        <v>0</v>
      </c>
      <c r="AI30" s="13">
        <f t="shared" ref="AI30:AI44" si="64">AL30</f>
        <v>165.3</v>
      </c>
      <c r="AJ30" s="8">
        <v>0</v>
      </c>
      <c r="AK30" s="8">
        <v>0</v>
      </c>
      <c r="AL30" s="75">
        <v>165.3</v>
      </c>
      <c r="AM30" s="8">
        <v>0</v>
      </c>
      <c r="AN30" s="13">
        <f t="shared" ref="AN30:AN44" si="65">AQ30</f>
        <v>165.3</v>
      </c>
      <c r="AO30" s="8">
        <v>0</v>
      </c>
      <c r="AP30" s="8">
        <v>0</v>
      </c>
      <c r="AQ30" s="75">
        <v>165.3</v>
      </c>
      <c r="AR30" s="8">
        <v>0</v>
      </c>
      <c r="AS30" s="13">
        <f t="shared" ref="AS30:AS44" si="66">AV30</f>
        <v>165.3</v>
      </c>
      <c r="AT30" s="8">
        <v>0</v>
      </c>
      <c r="AU30" s="8">
        <v>0</v>
      </c>
      <c r="AV30" s="75">
        <v>165.3</v>
      </c>
      <c r="AW30" s="8">
        <v>0</v>
      </c>
      <c r="AX30" s="13">
        <f t="shared" ref="AX30:AX44" si="67">BA30</f>
        <v>165.3</v>
      </c>
      <c r="AY30" s="8">
        <v>0</v>
      </c>
      <c r="AZ30" s="8">
        <v>0</v>
      </c>
      <c r="BA30" s="75">
        <v>165.3</v>
      </c>
      <c r="BB30" s="8">
        <v>0</v>
      </c>
      <c r="BC30" s="13">
        <f t="shared" ref="BC30:BC44" si="68">BF30</f>
        <v>165.3</v>
      </c>
      <c r="BD30" s="8">
        <v>0</v>
      </c>
      <c r="BE30" s="8">
        <v>0</v>
      </c>
      <c r="BF30" s="75">
        <v>165.3</v>
      </c>
      <c r="BG30" s="8">
        <v>0</v>
      </c>
    </row>
    <row r="31" spans="1:59" ht="31.5" x14ac:dyDescent="0.25">
      <c r="A31" s="10" t="s">
        <v>156</v>
      </c>
      <c r="B31" s="17" t="s">
        <v>160</v>
      </c>
      <c r="C31" s="15" t="s">
        <v>21</v>
      </c>
      <c r="D31" s="15" t="s">
        <v>33</v>
      </c>
      <c r="E31" s="12">
        <f t="shared" si="57"/>
        <v>2855.2999999999997</v>
      </c>
      <c r="F31" s="12">
        <f t="shared" si="58"/>
        <v>0</v>
      </c>
      <c r="G31" s="12">
        <f t="shared" si="39"/>
        <v>0</v>
      </c>
      <c r="H31" s="12">
        <f t="shared" si="40"/>
        <v>2855.2999999999997</v>
      </c>
      <c r="I31" s="12">
        <f t="shared" si="41"/>
        <v>0</v>
      </c>
      <c r="J31" s="13">
        <f t="shared" si="59"/>
        <v>237.8</v>
      </c>
      <c r="K31" s="8">
        <v>0</v>
      </c>
      <c r="L31" s="8">
        <v>0</v>
      </c>
      <c r="M31" s="18">
        <v>237.8</v>
      </c>
      <c r="N31" s="8">
        <v>0</v>
      </c>
      <c r="O31" s="13">
        <f t="shared" si="60"/>
        <v>246.8</v>
      </c>
      <c r="P31" s="8">
        <v>0</v>
      </c>
      <c r="Q31" s="8">
        <v>0</v>
      </c>
      <c r="R31" s="18">
        <v>246.8</v>
      </c>
      <c r="S31" s="8">
        <v>0</v>
      </c>
      <c r="T31" s="13">
        <f t="shared" si="61"/>
        <v>269</v>
      </c>
      <c r="U31" s="8">
        <v>0</v>
      </c>
      <c r="V31" s="79">
        <v>0</v>
      </c>
      <c r="W31" s="71">
        <v>269</v>
      </c>
      <c r="X31" s="80">
        <v>0</v>
      </c>
      <c r="Y31" s="13">
        <f t="shared" si="62"/>
        <v>282.2</v>
      </c>
      <c r="Z31" s="8">
        <v>0</v>
      </c>
      <c r="AA31" s="79">
        <v>0</v>
      </c>
      <c r="AB31" s="75">
        <v>282.2</v>
      </c>
      <c r="AC31" s="80">
        <v>0</v>
      </c>
      <c r="AD31" s="13">
        <f t="shared" si="63"/>
        <v>293.5</v>
      </c>
      <c r="AE31" s="8">
        <v>0</v>
      </c>
      <c r="AF31" s="79">
        <v>0</v>
      </c>
      <c r="AG31" s="71">
        <v>293.5</v>
      </c>
      <c r="AH31" s="80">
        <v>0</v>
      </c>
      <c r="AI31" s="13">
        <f t="shared" si="64"/>
        <v>305.2</v>
      </c>
      <c r="AJ31" s="8">
        <v>0</v>
      </c>
      <c r="AK31" s="8">
        <v>0</v>
      </c>
      <c r="AL31" s="75">
        <v>305.2</v>
      </c>
      <c r="AM31" s="8">
        <v>0</v>
      </c>
      <c r="AN31" s="13">
        <f t="shared" si="65"/>
        <v>305.2</v>
      </c>
      <c r="AO31" s="8">
        <v>0</v>
      </c>
      <c r="AP31" s="8">
        <v>0</v>
      </c>
      <c r="AQ31" s="75">
        <v>305.2</v>
      </c>
      <c r="AR31" s="8">
        <v>0</v>
      </c>
      <c r="AS31" s="13">
        <f t="shared" si="66"/>
        <v>305.2</v>
      </c>
      <c r="AT31" s="8">
        <v>0</v>
      </c>
      <c r="AU31" s="8">
        <v>0</v>
      </c>
      <c r="AV31" s="75">
        <v>305.2</v>
      </c>
      <c r="AW31" s="8">
        <v>0</v>
      </c>
      <c r="AX31" s="13">
        <f t="shared" si="67"/>
        <v>305.2</v>
      </c>
      <c r="AY31" s="8">
        <v>0</v>
      </c>
      <c r="AZ31" s="8">
        <v>0</v>
      </c>
      <c r="BA31" s="75">
        <v>305.2</v>
      </c>
      <c r="BB31" s="8">
        <v>0</v>
      </c>
      <c r="BC31" s="13">
        <f t="shared" si="68"/>
        <v>305.2</v>
      </c>
      <c r="BD31" s="8">
        <v>0</v>
      </c>
      <c r="BE31" s="8">
        <v>0</v>
      </c>
      <c r="BF31" s="75">
        <v>305.2</v>
      </c>
      <c r="BG31" s="8">
        <v>0</v>
      </c>
    </row>
    <row r="32" spans="1:59" s="9" customFormat="1" ht="34.5" customHeight="1" x14ac:dyDescent="0.25">
      <c r="A32" s="52" t="s">
        <v>47</v>
      </c>
      <c r="B32" s="101" t="s">
        <v>88</v>
      </c>
      <c r="C32" s="101"/>
      <c r="D32" s="101"/>
      <c r="E32" s="8">
        <f t="shared" ref="E32:T32" si="69">SUM(E33:E44)</f>
        <v>18779.899999999998</v>
      </c>
      <c r="F32" s="8">
        <f t="shared" si="69"/>
        <v>1502.1000000000001</v>
      </c>
      <c r="G32" s="8">
        <f t="shared" si="69"/>
        <v>0</v>
      </c>
      <c r="H32" s="8">
        <f t="shared" si="69"/>
        <v>18779.899999999998</v>
      </c>
      <c r="I32" s="8">
        <f t="shared" si="69"/>
        <v>0</v>
      </c>
      <c r="J32" s="8">
        <f t="shared" si="69"/>
        <v>1503.1</v>
      </c>
      <c r="K32" s="8">
        <f t="shared" si="69"/>
        <v>0</v>
      </c>
      <c r="L32" s="8">
        <f t="shared" si="69"/>
        <v>0</v>
      </c>
      <c r="M32" s="8">
        <f t="shared" si="69"/>
        <v>1503.1</v>
      </c>
      <c r="N32" s="8">
        <f t="shared" si="69"/>
        <v>0</v>
      </c>
      <c r="O32" s="8">
        <f t="shared" si="69"/>
        <v>1607</v>
      </c>
      <c r="P32" s="8">
        <f t="shared" si="69"/>
        <v>0</v>
      </c>
      <c r="Q32" s="8">
        <f t="shared" si="69"/>
        <v>0</v>
      </c>
      <c r="R32" s="8">
        <f t="shared" si="69"/>
        <v>1607</v>
      </c>
      <c r="S32" s="8">
        <f t="shared" si="69"/>
        <v>0</v>
      </c>
      <c r="T32" s="8">
        <f t="shared" si="69"/>
        <v>1949.3999999999999</v>
      </c>
      <c r="U32" s="8">
        <f>SUM(U33:U35)</f>
        <v>0</v>
      </c>
      <c r="V32" s="8">
        <f>SUM(V33:V44)</f>
        <v>0</v>
      </c>
      <c r="W32" s="81">
        <f>SUM(W33:W44)</f>
        <v>1949.3999999999999</v>
      </c>
      <c r="X32" s="8">
        <f>SUM(X33:X44)</f>
        <v>0</v>
      </c>
      <c r="Y32" s="8">
        <f>SUM(Y33:Y44)</f>
        <v>1841.9999999999995</v>
      </c>
      <c r="Z32" s="8">
        <f t="shared" ref="Z32:AH32" si="70">SUM(Z33:Z44)</f>
        <v>1502.1000000000001</v>
      </c>
      <c r="AA32" s="8">
        <f t="shared" si="70"/>
        <v>0</v>
      </c>
      <c r="AB32" s="81">
        <f t="shared" si="70"/>
        <v>1841.9999999999995</v>
      </c>
      <c r="AC32" s="8">
        <f t="shared" si="70"/>
        <v>0</v>
      </c>
      <c r="AD32" s="8">
        <f t="shared" si="70"/>
        <v>1915.8999999999999</v>
      </c>
      <c r="AE32" s="8">
        <f t="shared" si="70"/>
        <v>0</v>
      </c>
      <c r="AF32" s="8">
        <f t="shared" si="70"/>
        <v>0</v>
      </c>
      <c r="AG32" s="81">
        <f t="shared" si="70"/>
        <v>1915.8999999999999</v>
      </c>
      <c r="AH32" s="8">
        <f t="shared" si="70"/>
        <v>0</v>
      </c>
      <c r="AI32" s="8">
        <f>SUM(AI33:AI44)</f>
        <v>1992.5000000000002</v>
      </c>
      <c r="AJ32" s="8">
        <f t="shared" ref="AJ32:AK32" si="71">SUM(AJ33:AJ35)</f>
        <v>0</v>
      </c>
      <c r="AK32" s="8">
        <f t="shared" si="71"/>
        <v>0</v>
      </c>
      <c r="AL32" s="8">
        <f>SUM(AL33:AL44)</f>
        <v>1992.5000000000002</v>
      </c>
      <c r="AM32" s="8">
        <f t="shared" ref="AM32" si="72">SUM(AM33:AM35)</f>
        <v>0</v>
      </c>
      <c r="AN32" s="8">
        <f>SUM(AN33:AN44)</f>
        <v>1992.5000000000002</v>
      </c>
      <c r="AO32" s="8">
        <f t="shared" ref="AO32:AP32" si="73">SUM(AO33:AO35)</f>
        <v>0</v>
      </c>
      <c r="AP32" s="8">
        <f t="shared" si="73"/>
        <v>0</v>
      </c>
      <c r="AQ32" s="8">
        <f>SUM(AQ33:AQ44)</f>
        <v>1992.5000000000002</v>
      </c>
      <c r="AR32" s="8">
        <f t="shared" ref="AR32" si="74">SUM(AR33:AR35)</f>
        <v>0</v>
      </c>
      <c r="AS32" s="8">
        <f>SUM(AS33:AS44)</f>
        <v>1992.5000000000002</v>
      </c>
      <c r="AT32" s="8">
        <f t="shared" ref="AT32:AU32" si="75">SUM(AT33:AT35)</f>
        <v>0</v>
      </c>
      <c r="AU32" s="8">
        <f t="shared" si="75"/>
        <v>0</v>
      </c>
      <c r="AV32" s="8">
        <f>SUM(AV33:AV44)</f>
        <v>1992.5000000000002</v>
      </c>
      <c r="AW32" s="8">
        <f t="shared" ref="AW32" si="76">SUM(AW33:AW35)</f>
        <v>0</v>
      </c>
      <c r="AX32" s="8">
        <f>SUM(AX33:AX44)</f>
        <v>1992.5000000000002</v>
      </c>
      <c r="AY32" s="8">
        <f t="shared" ref="AY32:AZ32" si="77">SUM(AY33:AY35)</f>
        <v>0</v>
      </c>
      <c r="AZ32" s="8">
        <f t="shared" si="77"/>
        <v>0</v>
      </c>
      <c r="BA32" s="8">
        <f>SUM(BA33:BA44)</f>
        <v>1992.5000000000002</v>
      </c>
      <c r="BB32" s="8">
        <f t="shared" ref="BB32" si="78">SUM(BB33:BB35)</f>
        <v>0</v>
      </c>
      <c r="BC32" s="8">
        <f>SUM(BC33:BC44)</f>
        <v>1992.5000000000002</v>
      </c>
      <c r="BD32" s="8">
        <f t="shared" ref="BD32:BE32" si="79">SUM(BD33:BD35)</f>
        <v>0</v>
      </c>
      <c r="BE32" s="8">
        <f t="shared" si="79"/>
        <v>0</v>
      </c>
      <c r="BF32" s="8">
        <f>SUM(BF33:BF44)</f>
        <v>1992.5000000000002</v>
      </c>
      <c r="BG32" s="8">
        <f t="shared" ref="BG32" si="80">SUM(BG33:BG35)</f>
        <v>0</v>
      </c>
    </row>
    <row r="33" spans="1:59" ht="31.5" x14ac:dyDescent="0.25">
      <c r="A33" s="10" t="s">
        <v>48</v>
      </c>
      <c r="B33" s="19" t="s">
        <v>157</v>
      </c>
      <c r="C33" s="15" t="s">
        <v>21</v>
      </c>
      <c r="D33" s="15" t="s">
        <v>33</v>
      </c>
      <c r="E33" s="12">
        <f>J33+O33+T33+Y33+AD33+AI33+AN33+AS33+AX33+BC33</f>
        <v>395.00000000000006</v>
      </c>
      <c r="F33" s="12">
        <f>K33+P33+U33+Z33+AE33+AJ33+AO33+AT33+AY33+BD33</f>
        <v>36.799999999999997</v>
      </c>
      <c r="G33" s="12">
        <f t="shared" ref="G33:G44" si="81">L33+Q33+V33+AA33+AF33+AK33+AP33+AU33+AZ33+BE33</f>
        <v>0</v>
      </c>
      <c r="H33" s="12">
        <f t="shared" ref="H33:H44" si="82">M33+R33+W33+AB33+AG33+AL33+AQ33+AV33+BA33+BF33</f>
        <v>395.00000000000006</v>
      </c>
      <c r="I33" s="12">
        <f t="shared" ref="I33:I44" si="83">N33+S33+X33+AC33+AH33+AM33+AR33+AW33+BB33+BG33</f>
        <v>0</v>
      </c>
      <c r="J33" s="13">
        <f>M33</f>
        <v>34</v>
      </c>
      <c r="K33" s="27">
        <v>0</v>
      </c>
      <c r="L33" s="27">
        <v>0</v>
      </c>
      <c r="M33" s="22">
        <v>34</v>
      </c>
      <c r="N33" s="56">
        <v>0</v>
      </c>
      <c r="O33" s="59">
        <f>R33</f>
        <v>34</v>
      </c>
      <c r="P33" s="56">
        <v>0</v>
      </c>
      <c r="Q33" s="56">
        <v>0</v>
      </c>
      <c r="R33" s="64">
        <v>34</v>
      </c>
      <c r="S33" s="56">
        <v>0</v>
      </c>
      <c r="T33" s="13">
        <f t="shared" si="61"/>
        <v>37.1</v>
      </c>
      <c r="U33" s="56">
        <v>0</v>
      </c>
      <c r="V33" s="67">
        <v>0</v>
      </c>
      <c r="W33" s="75">
        <v>37.1</v>
      </c>
      <c r="X33" s="60">
        <v>0</v>
      </c>
      <c r="Y33" s="13">
        <f t="shared" si="62"/>
        <v>38.9</v>
      </c>
      <c r="Z33" s="18">
        <v>36.799999999999997</v>
      </c>
      <c r="AA33" s="67">
        <v>0</v>
      </c>
      <c r="AB33" s="71">
        <v>38.9</v>
      </c>
      <c r="AC33" s="60">
        <v>0</v>
      </c>
      <c r="AD33" s="13">
        <f t="shared" si="63"/>
        <v>40.5</v>
      </c>
      <c r="AE33" s="56">
        <v>0</v>
      </c>
      <c r="AF33" s="67">
        <v>0</v>
      </c>
      <c r="AG33" s="75">
        <v>40.5</v>
      </c>
      <c r="AH33" s="60">
        <v>0</v>
      </c>
      <c r="AI33" s="13">
        <f t="shared" si="64"/>
        <v>42.1</v>
      </c>
      <c r="AJ33" s="56">
        <v>0</v>
      </c>
      <c r="AK33" s="56">
        <v>0</v>
      </c>
      <c r="AL33" s="75">
        <v>42.1</v>
      </c>
      <c r="AM33" s="56">
        <v>0</v>
      </c>
      <c r="AN33" s="13">
        <f t="shared" si="65"/>
        <v>42.1</v>
      </c>
      <c r="AO33" s="56">
        <v>0</v>
      </c>
      <c r="AP33" s="56">
        <v>0</v>
      </c>
      <c r="AQ33" s="75">
        <v>42.1</v>
      </c>
      <c r="AR33" s="56">
        <v>0</v>
      </c>
      <c r="AS33" s="13">
        <f t="shared" si="66"/>
        <v>42.1</v>
      </c>
      <c r="AT33" s="56">
        <v>0</v>
      </c>
      <c r="AU33" s="56">
        <v>0</v>
      </c>
      <c r="AV33" s="75">
        <v>42.1</v>
      </c>
      <c r="AW33" s="56">
        <v>0</v>
      </c>
      <c r="AX33" s="13">
        <f t="shared" si="67"/>
        <v>42.1</v>
      </c>
      <c r="AY33" s="56">
        <v>0</v>
      </c>
      <c r="AZ33" s="56">
        <v>0</v>
      </c>
      <c r="BA33" s="75">
        <v>42.1</v>
      </c>
      <c r="BB33" s="56">
        <v>0</v>
      </c>
      <c r="BC33" s="13">
        <f t="shared" si="68"/>
        <v>42.1</v>
      </c>
      <c r="BD33" s="56">
        <v>0</v>
      </c>
      <c r="BE33" s="56">
        <v>0</v>
      </c>
      <c r="BF33" s="75">
        <v>42.1</v>
      </c>
      <c r="BG33" s="27">
        <v>0</v>
      </c>
    </row>
    <row r="34" spans="1:59" ht="31.5" x14ac:dyDescent="0.25">
      <c r="A34" s="10" t="s">
        <v>57</v>
      </c>
      <c r="B34" s="17" t="s">
        <v>158</v>
      </c>
      <c r="C34" s="15" t="s">
        <v>21</v>
      </c>
      <c r="D34" s="15" t="s">
        <v>33</v>
      </c>
      <c r="E34" s="12">
        <f t="shared" ref="E34:E44" si="84">J34+O34+T34+Y34+AD34+AI34+AN34+AS34+AX34+BC34</f>
        <v>1459.8999999999999</v>
      </c>
      <c r="F34" s="12">
        <f t="shared" ref="F34:F44" si="85">K34+P34+U34+Z34+AE34+AJ34+AO34+AT34+AY34+BD34</f>
        <v>135.9</v>
      </c>
      <c r="G34" s="12">
        <f t="shared" si="81"/>
        <v>0</v>
      </c>
      <c r="H34" s="12">
        <f t="shared" si="82"/>
        <v>1459.8999999999999</v>
      </c>
      <c r="I34" s="12">
        <f t="shared" si="83"/>
        <v>0</v>
      </c>
      <c r="J34" s="13">
        <f t="shared" ref="J34:J44" si="86">M34</f>
        <v>125.7</v>
      </c>
      <c r="K34" s="27">
        <v>0</v>
      </c>
      <c r="L34" s="27">
        <v>0</v>
      </c>
      <c r="M34" s="22">
        <v>125.7</v>
      </c>
      <c r="N34" s="56">
        <v>0</v>
      </c>
      <c r="O34" s="59">
        <f t="shared" ref="O34:O44" si="87">R34</f>
        <v>125.7</v>
      </c>
      <c r="P34" s="56">
        <v>0</v>
      </c>
      <c r="Q34" s="56">
        <v>0</v>
      </c>
      <c r="R34" s="65">
        <v>125.7</v>
      </c>
      <c r="S34" s="56">
        <v>0</v>
      </c>
      <c r="T34" s="13">
        <f t="shared" si="61"/>
        <v>137.1</v>
      </c>
      <c r="U34" s="56">
        <v>0</v>
      </c>
      <c r="V34" s="67">
        <v>0</v>
      </c>
      <c r="W34" s="75">
        <v>137.1</v>
      </c>
      <c r="X34" s="60">
        <v>0</v>
      </c>
      <c r="Y34" s="13">
        <f t="shared" si="62"/>
        <v>143.80000000000001</v>
      </c>
      <c r="Z34" s="18">
        <v>135.9</v>
      </c>
      <c r="AA34" s="67">
        <v>0</v>
      </c>
      <c r="AB34" s="71">
        <v>143.80000000000001</v>
      </c>
      <c r="AC34" s="60">
        <v>0</v>
      </c>
      <c r="AD34" s="13">
        <f t="shared" si="63"/>
        <v>149.6</v>
      </c>
      <c r="AE34" s="56">
        <v>0</v>
      </c>
      <c r="AF34" s="67">
        <v>0</v>
      </c>
      <c r="AG34" s="75">
        <v>149.6</v>
      </c>
      <c r="AH34" s="60">
        <v>0</v>
      </c>
      <c r="AI34" s="13">
        <f t="shared" si="64"/>
        <v>155.6</v>
      </c>
      <c r="AJ34" s="56">
        <v>0</v>
      </c>
      <c r="AK34" s="56">
        <v>0</v>
      </c>
      <c r="AL34" s="75">
        <v>155.6</v>
      </c>
      <c r="AM34" s="56">
        <v>0</v>
      </c>
      <c r="AN34" s="13">
        <f t="shared" si="65"/>
        <v>155.6</v>
      </c>
      <c r="AO34" s="56">
        <v>0</v>
      </c>
      <c r="AP34" s="56">
        <v>0</v>
      </c>
      <c r="AQ34" s="75">
        <v>155.6</v>
      </c>
      <c r="AR34" s="56">
        <v>0</v>
      </c>
      <c r="AS34" s="13">
        <f t="shared" si="66"/>
        <v>155.6</v>
      </c>
      <c r="AT34" s="56">
        <v>0</v>
      </c>
      <c r="AU34" s="56">
        <v>0</v>
      </c>
      <c r="AV34" s="75">
        <v>155.6</v>
      </c>
      <c r="AW34" s="56">
        <v>0</v>
      </c>
      <c r="AX34" s="13">
        <f t="shared" si="67"/>
        <v>155.6</v>
      </c>
      <c r="AY34" s="56">
        <v>0</v>
      </c>
      <c r="AZ34" s="56">
        <v>0</v>
      </c>
      <c r="BA34" s="75">
        <v>155.6</v>
      </c>
      <c r="BB34" s="56">
        <v>0</v>
      </c>
      <c r="BC34" s="13">
        <f t="shared" si="68"/>
        <v>155.6</v>
      </c>
      <c r="BD34" s="56">
        <v>0</v>
      </c>
      <c r="BE34" s="56">
        <v>0</v>
      </c>
      <c r="BF34" s="75">
        <v>155.6</v>
      </c>
      <c r="BG34" s="27">
        <v>0</v>
      </c>
    </row>
    <row r="35" spans="1:59" ht="31.5" x14ac:dyDescent="0.25">
      <c r="A35" s="10" t="s">
        <v>58</v>
      </c>
      <c r="B35" s="19" t="s">
        <v>161</v>
      </c>
      <c r="C35" s="15" t="s">
        <v>21</v>
      </c>
      <c r="D35" s="15" t="s">
        <v>33</v>
      </c>
      <c r="E35" s="12">
        <f t="shared" si="84"/>
        <v>1653.3000000000002</v>
      </c>
      <c r="F35" s="12">
        <f t="shared" si="85"/>
        <v>154</v>
      </c>
      <c r="G35" s="12">
        <f t="shared" si="81"/>
        <v>0</v>
      </c>
      <c r="H35" s="12">
        <f t="shared" si="82"/>
        <v>1653.3000000000002</v>
      </c>
      <c r="I35" s="12">
        <f t="shared" si="83"/>
        <v>0</v>
      </c>
      <c r="J35" s="13">
        <f t="shared" si="86"/>
        <v>142.4</v>
      </c>
      <c r="K35" s="27">
        <v>0</v>
      </c>
      <c r="L35" s="27">
        <v>0</v>
      </c>
      <c r="M35" s="22">
        <v>142.4</v>
      </c>
      <c r="N35" s="56">
        <v>0</v>
      </c>
      <c r="O35" s="59">
        <f t="shared" si="87"/>
        <v>142.4</v>
      </c>
      <c r="P35" s="56">
        <v>0</v>
      </c>
      <c r="Q35" s="56">
        <v>0</v>
      </c>
      <c r="R35" s="65">
        <v>142.4</v>
      </c>
      <c r="S35" s="56">
        <v>0</v>
      </c>
      <c r="T35" s="13">
        <f t="shared" si="61"/>
        <v>155.19999999999999</v>
      </c>
      <c r="U35" s="56">
        <v>0</v>
      </c>
      <c r="V35" s="67">
        <v>0</v>
      </c>
      <c r="W35" s="75">
        <v>155.19999999999999</v>
      </c>
      <c r="X35" s="60">
        <v>0</v>
      </c>
      <c r="Y35" s="13">
        <f t="shared" si="62"/>
        <v>162.9</v>
      </c>
      <c r="Z35" s="22">
        <v>154</v>
      </c>
      <c r="AA35" s="67">
        <v>0</v>
      </c>
      <c r="AB35" s="71">
        <v>162.9</v>
      </c>
      <c r="AC35" s="60">
        <v>0</v>
      </c>
      <c r="AD35" s="13">
        <f t="shared" si="63"/>
        <v>169.4</v>
      </c>
      <c r="AE35" s="56">
        <v>0</v>
      </c>
      <c r="AF35" s="67">
        <v>0</v>
      </c>
      <c r="AG35" s="75">
        <v>169.4</v>
      </c>
      <c r="AH35" s="60">
        <v>0</v>
      </c>
      <c r="AI35" s="13">
        <f t="shared" si="64"/>
        <v>176.2</v>
      </c>
      <c r="AJ35" s="56">
        <v>0</v>
      </c>
      <c r="AK35" s="56">
        <v>0</v>
      </c>
      <c r="AL35" s="75">
        <v>176.2</v>
      </c>
      <c r="AM35" s="56">
        <v>0</v>
      </c>
      <c r="AN35" s="13">
        <f t="shared" si="65"/>
        <v>176.2</v>
      </c>
      <c r="AO35" s="56">
        <v>0</v>
      </c>
      <c r="AP35" s="56">
        <v>0</v>
      </c>
      <c r="AQ35" s="75">
        <v>176.2</v>
      </c>
      <c r="AR35" s="56">
        <v>0</v>
      </c>
      <c r="AS35" s="13">
        <f t="shared" si="66"/>
        <v>176.2</v>
      </c>
      <c r="AT35" s="56">
        <v>0</v>
      </c>
      <c r="AU35" s="56">
        <v>0</v>
      </c>
      <c r="AV35" s="75">
        <v>176.2</v>
      </c>
      <c r="AW35" s="56">
        <v>0</v>
      </c>
      <c r="AX35" s="13">
        <f t="shared" si="67"/>
        <v>176.2</v>
      </c>
      <c r="AY35" s="56">
        <v>0</v>
      </c>
      <c r="AZ35" s="56">
        <v>0</v>
      </c>
      <c r="BA35" s="75">
        <v>176.2</v>
      </c>
      <c r="BB35" s="56">
        <v>0</v>
      </c>
      <c r="BC35" s="13">
        <f t="shared" si="68"/>
        <v>176.2</v>
      </c>
      <c r="BD35" s="56">
        <v>0</v>
      </c>
      <c r="BE35" s="56">
        <v>0</v>
      </c>
      <c r="BF35" s="75">
        <v>176.2</v>
      </c>
      <c r="BG35" s="27">
        <v>0</v>
      </c>
    </row>
    <row r="36" spans="1:59" ht="31.5" x14ac:dyDescent="0.25">
      <c r="A36" s="10" t="s">
        <v>59</v>
      </c>
      <c r="B36" s="19" t="s">
        <v>173</v>
      </c>
      <c r="C36" s="15" t="s">
        <v>21</v>
      </c>
      <c r="D36" s="15" t="s">
        <v>33</v>
      </c>
      <c r="E36" s="12">
        <f t="shared" si="84"/>
        <v>1662</v>
      </c>
      <c r="F36" s="12">
        <f t="shared" si="85"/>
        <v>151.30000000000001</v>
      </c>
      <c r="G36" s="12">
        <f t="shared" si="81"/>
        <v>0</v>
      </c>
      <c r="H36" s="12">
        <f t="shared" si="82"/>
        <v>1662</v>
      </c>
      <c r="I36" s="12">
        <f t="shared" si="83"/>
        <v>0</v>
      </c>
      <c r="J36" s="13">
        <f t="shared" si="86"/>
        <v>178.5</v>
      </c>
      <c r="K36" s="27">
        <v>0</v>
      </c>
      <c r="L36" s="27">
        <v>0</v>
      </c>
      <c r="M36" s="22">
        <f>139.9+38.6</f>
        <v>178.5</v>
      </c>
      <c r="N36" s="56">
        <v>0</v>
      </c>
      <c r="O36" s="59">
        <f t="shared" si="87"/>
        <v>139.9</v>
      </c>
      <c r="P36" s="56">
        <v>0</v>
      </c>
      <c r="Q36" s="56">
        <v>0</v>
      </c>
      <c r="R36" s="65">
        <v>139.9</v>
      </c>
      <c r="S36" s="56">
        <v>0</v>
      </c>
      <c r="T36" s="13">
        <f t="shared" si="61"/>
        <v>152.4</v>
      </c>
      <c r="U36" s="56">
        <v>0</v>
      </c>
      <c r="V36" s="67">
        <v>0</v>
      </c>
      <c r="W36" s="75">
        <v>152.4</v>
      </c>
      <c r="X36" s="60">
        <v>0</v>
      </c>
      <c r="Y36" s="13">
        <f t="shared" si="62"/>
        <v>159.9</v>
      </c>
      <c r="Z36" s="18">
        <v>151.30000000000001</v>
      </c>
      <c r="AA36" s="67">
        <v>0</v>
      </c>
      <c r="AB36" s="71">
        <v>159.9</v>
      </c>
      <c r="AC36" s="60">
        <v>0</v>
      </c>
      <c r="AD36" s="13">
        <f t="shared" si="63"/>
        <v>166.3</v>
      </c>
      <c r="AE36" s="56">
        <v>0</v>
      </c>
      <c r="AF36" s="67">
        <v>0</v>
      </c>
      <c r="AG36" s="75">
        <v>166.3</v>
      </c>
      <c r="AH36" s="60">
        <v>0</v>
      </c>
      <c r="AI36" s="13">
        <f t="shared" si="64"/>
        <v>173</v>
      </c>
      <c r="AJ36" s="56">
        <v>0</v>
      </c>
      <c r="AK36" s="56">
        <v>0</v>
      </c>
      <c r="AL36" s="75">
        <v>173</v>
      </c>
      <c r="AM36" s="56">
        <v>0</v>
      </c>
      <c r="AN36" s="13">
        <f t="shared" si="65"/>
        <v>173</v>
      </c>
      <c r="AO36" s="56">
        <v>0</v>
      </c>
      <c r="AP36" s="56">
        <v>0</v>
      </c>
      <c r="AQ36" s="75">
        <v>173</v>
      </c>
      <c r="AR36" s="56">
        <v>0</v>
      </c>
      <c r="AS36" s="13">
        <f t="shared" si="66"/>
        <v>173</v>
      </c>
      <c r="AT36" s="56">
        <v>0</v>
      </c>
      <c r="AU36" s="56">
        <v>0</v>
      </c>
      <c r="AV36" s="75">
        <v>173</v>
      </c>
      <c r="AW36" s="56">
        <v>0</v>
      </c>
      <c r="AX36" s="13">
        <f t="shared" si="67"/>
        <v>173</v>
      </c>
      <c r="AY36" s="56">
        <v>0</v>
      </c>
      <c r="AZ36" s="56">
        <v>0</v>
      </c>
      <c r="BA36" s="75">
        <v>173</v>
      </c>
      <c r="BB36" s="56">
        <v>0</v>
      </c>
      <c r="BC36" s="13">
        <f t="shared" si="68"/>
        <v>173</v>
      </c>
      <c r="BD36" s="56">
        <v>0</v>
      </c>
      <c r="BE36" s="56">
        <v>0</v>
      </c>
      <c r="BF36" s="75">
        <v>173</v>
      </c>
      <c r="BG36" s="27">
        <v>0</v>
      </c>
    </row>
    <row r="37" spans="1:59" ht="31.5" x14ac:dyDescent="0.25">
      <c r="A37" s="10" t="s">
        <v>60</v>
      </c>
      <c r="B37" s="19" t="s">
        <v>164</v>
      </c>
      <c r="C37" s="15" t="s">
        <v>21</v>
      </c>
      <c r="D37" s="15" t="s">
        <v>33</v>
      </c>
      <c r="E37" s="12">
        <f t="shared" si="84"/>
        <v>287.90000000000003</v>
      </c>
      <c r="F37" s="12">
        <f t="shared" si="85"/>
        <v>25</v>
      </c>
      <c r="G37" s="12">
        <f t="shared" si="81"/>
        <v>0</v>
      </c>
      <c r="H37" s="12">
        <f t="shared" si="82"/>
        <v>287.90000000000003</v>
      </c>
      <c r="I37" s="12">
        <f t="shared" si="83"/>
        <v>0</v>
      </c>
      <c r="J37" s="13">
        <f t="shared" si="86"/>
        <v>42.7</v>
      </c>
      <c r="K37" s="28">
        <v>0</v>
      </c>
      <c r="L37" s="28">
        <v>0</v>
      </c>
      <c r="M37" s="22">
        <f>23.1+19.6</f>
        <v>42.7</v>
      </c>
      <c r="N37" s="57">
        <v>0</v>
      </c>
      <c r="O37" s="59">
        <f t="shared" si="87"/>
        <v>23.1</v>
      </c>
      <c r="P37" s="57">
        <v>0</v>
      </c>
      <c r="Q37" s="57">
        <v>0</v>
      </c>
      <c r="R37" s="65">
        <v>23.1</v>
      </c>
      <c r="S37" s="57">
        <v>0</v>
      </c>
      <c r="T37" s="13">
        <f t="shared" si="61"/>
        <v>25.2</v>
      </c>
      <c r="U37" s="57">
        <v>0</v>
      </c>
      <c r="V37" s="68">
        <v>0</v>
      </c>
      <c r="W37" s="75">
        <v>25.2</v>
      </c>
      <c r="X37" s="61">
        <v>0</v>
      </c>
      <c r="Y37" s="13">
        <f t="shared" si="62"/>
        <v>26.4</v>
      </c>
      <c r="Z37" s="22">
        <v>25</v>
      </c>
      <c r="AA37" s="68">
        <v>0</v>
      </c>
      <c r="AB37" s="71">
        <v>26.4</v>
      </c>
      <c r="AC37" s="61">
        <v>0</v>
      </c>
      <c r="AD37" s="13">
        <f t="shared" si="63"/>
        <v>27.5</v>
      </c>
      <c r="AE37" s="57">
        <v>0</v>
      </c>
      <c r="AF37" s="68">
        <v>0</v>
      </c>
      <c r="AG37" s="75">
        <v>27.5</v>
      </c>
      <c r="AH37" s="61">
        <v>0</v>
      </c>
      <c r="AI37" s="13">
        <f t="shared" si="64"/>
        <v>28.6</v>
      </c>
      <c r="AJ37" s="57">
        <v>0</v>
      </c>
      <c r="AK37" s="57">
        <v>0</v>
      </c>
      <c r="AL37" s="75">
        <v>28.6</v>
      </c>
      <c r="AM37" s="57">
        <v>0</v>
      </c>
      <c r="AN37" s="13">
        <f t="shared" si="65"/>
        <v>28.6</v>
      </c>
      <c r="AO37" s="57">
        <v>0</v>
      </c>
      <c r="AP37" s="57">
        <v>0</v>
      </c>
      <c r="AQ37" s="75">
        <v>28.6</v>
      </c>
      <c r="AR37" s="57">
        <v>0</v>
      </c>
      <c r="AS37" s="13">
        <f t="shared" si="66"/>
        <v>28.6</v>
      </c>
      <c r="AT37" s="57">
        <v>0</v>
      </c>
      <c r="AU37" s="57">
        <v>0</v>
      </c>
      <c r="AV37" s="75">
        <v>28.6</v>
      </c>
      <c r="AW37" s="57">
        <v>0</v>
      </c>
      <c r="AX37" s="13">
        <f t="shared" si="67"/>
        <v>28.6</v>
      </c>
      <c r="AY37" s="57">
        <v>0</v>
      </c>
      <c r="AZ37" s="57">
        <v>0</v>
      </c>
      <c r="BA37" s="75">
        <v>28.6</v>
      </c>
      <c r="BB37" s="57">
        <v>0</v>
      </c>
      <c r="BC37" s="13">
        <f t="shared" si="68"/>
        <v>28.6</v>
      </c>
      <c r="BD37" s="57">
        <v>0</v>
      </c>
      <c r="BE37" s="57">
        <v>0</v>
      </c>
      <c r="BF37" s="75">
        <v>28.6</v>
      </c>
      <c r="BG37" s="28">
        <v>0</v>
      </c>
    </row>
    <row r="38" spans="1:59" ht="31.5" x14ac:dyDescent="0.25">
      <c r="A38" s="10" t="s">
        <v>61</v>
      </c>
      <c r="B38" s="44" t="s">
        <v>165</v>
      </c>
      <c r="C38" s="15" t="s">
        <v>21</v>
      </c>
      <c r="D38" s="15" t="s">
        <v>33</v>
      </c>
      <c r="E38" s="12">
        <f t="shared" si="84"/>
        <v>1935.4000000000003</v>
      </c>
      <c r="F38" s="12">
        <f t="shared" si="85"/>
        <v>180.4</v>
      </c>
      <c r="G38" s="12">
        <f t="shared" si="81"/>
        <v>0</v>
      </c>
      <c r="H38" s="12">
        <f t="shared" si="82"/>
        <v>1935.4000000000003</v>
      </c>
      <c r="I38" s="12">
        <f t="shared" si="83"/>
        <v>0</v>
      </c>
      <c r="J38" s="13">
        <f t="shared" si="86"/>
        <v>166.8</v>
      </c>
      <c r="K38" s="20">
        <v>0</v>
      </c>
      <c r="L38" s="20">
        <v>0</v>
      </c>
      <c r="M38" s="22">
        <v>166.8</v>
      </c>
      <c r="N38" s="58">
        <v>0</v>
      </c>
      <c r="O38" s="59">
        <f t="shared" si="87"/>
        <v>166.8</v>
      </c>
      <c r="P38" s="58">
        <v>0</v>
      </c>
      <c r="Q38" s="58">
        <v>0</v>
      </c>
      <c r="R38" s="65">
        <v>166.8</v>
      </c>
      <c r="S38" s="58">
        <v>0</v>
      </c>
      <c r="T38" s="13">
        <f t="shared" si="61"/>
        <v>181.8</v>
      </c>
      <c r="U38" s="58">
        <v>0</v>
      </c>
      <c r="V38" s="69">
        <v>0</v>
      </c>
      <c r="W38" s="75">
        <v>181.8</v>
      </c>
      <c r="X38" s="62">
        <v>0</v>
      </c>
      <c r="Y38" s="13">
        <f t="shared" si="62"/>
        <v>190.7</v>
      </c>
      <c r="Z38" s="18">
        <v>180.4</v>
      </c>
      <c r="AA38" s="69">
        <v>0</v>
      </c>
      <c r="AB38" s="71">
        <v>190.7</v>
      </c>
      <c r="AC38" s="62">
        <v>0</v>
      </c>
      <c r="AD38" s="13">
        <f t="shared" si="63"/>
        <v>198.3</v>
      </c>
      <c r="AE38" s="58">
        <v>0</v>
      </c>
      <c r="AF38" s="69">
        <v>0</v>
      </c>
      <c r="AG38" s="75">
        <v>198.3</v>
      </c>
      <c r="AH38" s="62">
        <v>0</v>
      </c>
      <c r="AI38" s="13">
        <f t="shared" si="64"/>
        <v>206.2</v>
      </c>
      <c r="AJ38" s="58">
        <v>0</v>
      </c>
      <c r="AK38" s="58">
        <v>0</v>
      </c>
      <c r="AL38" s="75">
        <v>206.2</v>
      </c>
      <c r="AM38" s="58">
        <v>0</v>
      </c>
      <c r="AN38" s="13">
        <f t="shared" si="65"/>
        <v>206.2</v>
      </c>
      <c r="AO38" s="58">
        <v>0</v>
      </c>
      <c r="AP38" s="58">
        <v>0</v>
      </c>
      <c r="AQ38" s="75">
        <v>206.2</v>
      </c>
      <c r="AR38" s="58">
        <v>0</v>
      </c>
      <c r="AS38" s="13">
        <f t="shared" si="66"/>
        <v>206.2</v>
      </c>
      <c r="AT38" s="58">
        <v>0</v>
      </c>
      <c r="AU38" s="58">
        <v>0</v>
      </c>
      <c r="AV38" s="75">
        <v>206.2</v>
      </c>
      <c r="AW38" s="58">
        <v>0</v>
      </c>
      <c r="AX38" s="13">
        <f t="shared" si="67"/>
        <v>206.2</v>
      </c>
      <c r="AY38" s="58">
        <v>0</v>
      </c>
      <c r="AZ38" s="58">
        <v>0</v>
      </c>
      <c r="BA38" s="75">
        <v>206.2</v>
      </c>
      <c r="BB38" s="58">
        <v>0</v>
      </c>
      <c r="BC38" s="13">
        <f t="shared" si="68"/>
        <v>206.2</v>
      </c>
      <c r="BD38" s="58">
        <v>0</v>
      </c>
      <c r="BE38" s="58">
        <v>0</v>
      </c>
      <c r="BF38" s="75">
        <v>206.2</v>
      </c>
      <c r="BG38" s="20">
        <v>0</v>
      </c>
    </row>
    <row r="39" spans="1:59" ht="31.5" x14ac:dyDescent="0.25">
      <c r="A39" s="10" t="s">
        <v>62</v>
      </c>
      <c r="B39" s="44" t="s">
        <v>166</v>
      </c>
      <c r="C39" s="15" t="s">
        <v>21</v>
      </c>
      <c r="D39" s="15" t="s">
        <v>33</v>
      </c>
      <c r="E39" s="12">
        <f t="shared" si="84"/>
        <v>2145.0999999999995</v>
      </c>
      <c r="F39" s="12">
        <f t="shared" si="85"/>
        <v>199.9</v>
      </c>
      <c r="G39" s="12">
        <f t="shared" si="81"/>
        <v>0</v>
      </c>
      <c r="H39" s="12">
        <f t="shared" si="82"/>
        <v>2145.0999999999995</v>
      </c>
      <c r="I39" s="12">
        <f t="shared" si="83"/>
        <v>0</v>
      </c>
      <c r="J39" s="13">
        <f t="shared" si="86"/>
        <v>184.8</v>
      </c>
      <c r="K39" s="20">
        <v>0</v>
      </c>
      <c r="L39" s="20">
        <v>0</v>
      </c>
      <c r="M39" s="22">
        <v>184.8</v>
      </c>
      <c r="N39" s="58">
        <v>0</v>
      </c>
      <c r="O39" s="59">
        <f t="shared" si="87"/>
        <v>184.8</v>
      </c>
      <c r="P39" s="58">
        <v>0</v>
      </c>
      <c r="Q39" s="58">
        <v>0</v>
      </c>
      <c r="R39" s="65">
        <v>184.8</v>
      </c>
      <c r="S39" s="58">
        <v>0</v>
      </c>
      <c r="T39" s="13">
        <f t="shared" si="61"/>
        <v>201.4</v>
      </c>
      <c r="U39" s="58">
        <v>0</v>
      </c>
      <c r="V39" s="69">
        <v>0</v>
      </c>
      <c r="W39" s="75">
        <v>201.4</v>
      </c>
      <c r="X39" s="62">
        <v>0</v>
      </c>
      <c r="Y39" s="13">
        <f t="shared" si="62"/>
        <v>211.3</v>
      </c>
      <c r="Z39" s="18">
        <v>199.9</v>
      </c>
      <c r="AA39" s="69">
        <v>0</v>
      </c>
      <c r="AB39" s="71">
        <v>211.3</v>
      </c>
      <c r="AC39" s="62">
        <v>0</v>
      </c>
      <c r="AD39" s="13">
        <f t="shared" si="63"/>
        <v>219.8</v>
      </c>
      <c r="AE39" s="58">
        <v>0</v>
      </c>
      <c r="AF39" s="69">
        <v>0</v>
      </c>
      <c r="AG39" s="75">
        <v>219.8</v>
      </c>
      <c r="AH39" s="62">
        <v>0</v>
      </c>
      <c r="AI39" s="13">
        <f t="shared" si="64"/>
        <v>228.6</v>
      </c>
      <c r="AJ39" s="58">
        <v>0</v>
      </c>
      <c r="AK39" s="58">
        <v>0</v>
      </c>
      <c r="AL39" s="75">
        <v>228.6</v>
      </c>
      <c r="AM39" s="58">
        <v>0</v>
      </c>
      <c r="AN39" s="13">
        <f t="shared" si="65"/>
        <v>228.6</v>
      </c>
      <c r="AO39" s="58">
        <v>0</v>
      </c>
      <c r="AP39" s="58">
        <v>0</v>
      </c>
      <c r="AQ39" s="75">
        <v>228.6</v>
      </c>
      <c r="AR39" s="58">
        <v>0</v>
      </c>
      <c r="AS39" s="13">
        <f t="shared" si="66"/>
        <v>228.6</v>
      </c>
      <c r="AT39" s="58">
        <v>0</v>
      </c>
      <c r="AU39" s="58">
        <v>0</v>
      </c>
      <c r="AV39" s="75">
        <v>228.6</v>
      </c>
      <c r="AW39" s="58">
        <v>0</v>
      </c>
      <c r="AX39" s="13">
        <f t="shared" si="67"/>
        <v>228.6</v>
      </c>
      <c r="AY39" s="58">
        <v>0</v>
      </c>
      <c r="AZ39" s="58">
        <v>0</v>
      </c>
      <c r="BA39" s="75">
        <v>228.6</v>
      </c>
      <c r="BB39" s="58">
        <v>0</v>
      </c>
      <c r="BC39" s="13">
        <f t="shared" si="68"/>
        <v>228.6</v>
      </c>
      <c r="BD39" s="58">
        <v>0</v>
      </c>
      <c r="BE39" s="58">
        <v>0</v>
      </c>
      <c r="BF39" s="75">
        <v>228.6</v>
      </c>
      <c r="BG39" s="20">
        <v>0</v>
      </c>
    </row>
    <row r="40" spans="1:59" ht="31.5" x14ac:dyDescent="0.25">
      <c r="A40" s="10" t="s">
        <v>63</v>
      </c>
      <c r="B40" s="44" t="s">
        <v>172</v>
      </c>
      <c r="C40" s="15" t="s">
        <v>21</v>
      </c>
      <c r="D40" s="15" t="s">
        <v>33</v>
      </c>
      <c r="E40" s="12">
        <f t="shared" si="84"/>
        <v>867.49999999999989</v>
      </c>
      <c r="F40" s="12">
        <f t="shared" si="85"/>
        <v>75.599999999999994</v>
      </c>
      <c r="G40" s="12">
        <f t="shared" si="81"/>
        <v>0</v>
      </c>
      <c r="H40" s="12">
        <f t="shared" si="82"/>
        <v>867.49999999999989</v>
      </c>
      <c r="I40" s="12">
        <f t="shared" si="83"/>
        <v>0</v>
      </c>
      <c r="J40" s="13">
        <f t="shared" si="86"/>
        <v>69.900000000000006</v>
      </c>
      <c r="K40" s="20">
        <v>0</v>
      </c>
      <c r="L40" s="20">
        <v>0</v>
      </c>
      <c r="M40" s="22">
        <v>69.900000000000006</v>
      </c>
      <c r="N40" s="58">
        <v>0</v>
      </c>
      <c r="O40" s="59">
        <f t="shared" si="87"/>
        <v>69.900000000000006</v>
      </c>
      <c r="P40" s="58">
        <v>0</v>
      </c>
      <c r="Q40" s="58">
        <v>0</v>
      </c>
      <c r="R40" s="65">
        <v>69.900000000000006</v>
      </c>
      <c r="S40" s="58">
        <v>0</v>
      </c>
      <c r="T40" s="13">
        <f t="shared" si="61"/>
        <v>99</v>
      </c>
      <c r="U40" s="58">
        <v>0</v>
      </c>
      <c r="V40" s="69">
        <v>0</v>
      </c>
      <c r="W40" s="75">
        <f>80.4+18.6</f>
        <v>99</v>
      </c>
      <c r="X40" s="62">
        <v>0</v>
      </c>
      <c r="Y40" s="13">
        <f t="shared" si="62"/>
        <v>84.4</v>
      </c>
      <c r="Z40" s="18">
        <v>75.599999999999994</v>
      </c>
      <c r="AA40" s="69">
        <v>0</v>
      </c>
      <c r="AB40" s="71">
        <v>84.4</v>
      </c>
      <c r="AC40" s="62">
        <v>0</v>
      </c>
      <c r="AD40" s="13">
        <f t="shared" si="63"/>
        <v>87.8</v>
      </c>
      <c r="AE40" s="58">
        <v>0</v>
      </c>
      <c r="AF40" s="69">
        <v>0</v>
      </c>
      <c r="AG40" s="75">
        <v>87.8</v>
      </c>
      <c r="AH40" s="62">
        <v>0</v>
      </c>
      <c r="AI40" s="13">
        <f t="shared" si="64"/>
        <v>91.3</v>
      </c>
      <c r="AJ40" s="58">
        <v>0</v>
      </c>
      <c r="AK40" s="58">
        <v>0</v>
      </c>
      <c r="AL40" s="75">
        <v>91.3</v>
      </c>
      <c r="AM40" s="58">
        <v>0</v>
      </c>
      <c r="AN40" s="13">
        <f t="shared" si="65"/>
        <v>91.3</v>
      </c>
      <c r="AO40" s="58">
        <v>0</v>
      </c>
      <c r="AP40" s="58">
        <v>0</v>
      </c>
      <c r="AQ40" s="75">
        <v>91.3</v>
      </c>
      <c r="AR40" s="58">
        <v>0</v>
      </c>
      <c r="AS40" s="13">
        <f t="shared" si="66"/>
        <v>91.3</v>
      </c>
      <c r="AT40" s="58">
        <v>0</v>
      </c>
      <c r="AU40" s="58">
        <v>0</v>
      </c>
      <c r="AV40" s="75">
        <v>91.3</v>
      </c>
      <c r="AW40" s="58">
        <v>0</v>
      </c>
      <c r="AX40" s="13">
        <f t="shared" si="67"/>
        <v>91.3</v>
      </c>
      <c r="AY40" s="58">
        <v>0</v>
      </c>
      <c r="AZ40" s="58">
        <v>0</v>
      </c>
      <c r="BA40" s="75">
        <v>91.3</v>
      </c>
      <c r="BB40" s="58">
        <v>0</v>
      </c>
      <c r="BC40" s="13">
        <f t="shared" si="68"/>
        <v>91.3</v>
      </c>
      <c r="BD40" s="58">
        <v>0</v>
      </c>
      <c r="BE40" s="58">
        <v>0</v>
      </c>
      <c r="BF40" s="75">
        <v>91.3</v>
      </c>
      <c r="BG40" s="20">
        <v>0</v>
      </c>
    </row>
    <row r="41" spans="1:59" ht="31.5" x14ac:dyDescent="0.25">
      <c r="A41" s="10" t="s">
        <v>64</v>
      </c>
      <c r="B41" s="44" t="s">
        <v>159</v>
      </c>
      <c r="C41" s="15" t="s">
        <v>21</v>
      </c>
      <c r="D41" s="15" t="s">
        <v>33</v>
      </c>
      <c r="E41" s="12">
        <f t="shared" si="84"/>
        <v>986.9000000000002</v>
      </c>
      <c r="F41" s="12">
        <f t="shared" si="85"/>
        <v>86.7</v>
      </c>
      <c r="G41" s="12">
        <f t="shared" si="81"/>
        <v>0</v>
      </c>
      <c r="H41" s="12">
        <f t="shared" si="82"/>
        <v>986.9000000000002</v>
      </c>
      <c r="I41" s="12">
        <f t="shared" si="83"/>
        <v>0</v>
      </c>
      <c r="J41" s="13">
        <f t="shared" si="86"/>
        <v>136.19999999999999</v>
      </c>
      <c r="K41" s="20">
        <v>0</v>
      </c>
      <c r="L41" s="20">
        <v>0</v>
      </c>
      <c r="M41" s="22">
        <f>80.2+56</f>
        <v>136.19999999999999</v>
      </c>
      <c r="N41" s="58">
        <v>0</v>
      </c>
      <c r="O41" s="59">
        <f t="shared" si="87"/>
        <v>80.2</v>
      </c>
      <c r="P41" s="58">
        <v>0</v>
      </c>
      <c r="Q41" s="58">
        <v>0</v>
      </c>
      <c r="R41" s="65">
        <v>80.2</v>
      </c>
      <c r="S41" s="58">
        <v>0</v>
      </c>
      <c r="T41" s="13">
        <f t="shared" si="61"/>
        <v>87.4</v>
      </c>
      <c r="U41" s="58">
        <v>0</v>
      </c>
      <c r="V41" s="69">
        <v>0</v>
      </c>
      <c r="W41" s="75">
        <v>87.4</v>
      </c>
      <c r="X41" s="62">
        <v>0</v>
      </c>
      <c r="Y41" s="13">
        <f t="shared" si="62"/>
        <v>91.7</v>
      </c>
      <c r="Z41" s="18">
        <v>86.7</v>
      </c>
      <c r="AA41" s="69">
        <v>0</v>
      </c>
      <c r="AB41" s="71">
        <v>91.7</v>
      </c>
      <c r="AC41" s="62">
        <v>0</v>
      </c>
      <c r="AD41" s="13">
        <f t="shared" si="63"/>
        <v>95.4</v>
      </c>
      <c r="AE41" s="58">
        <v>0</v>
      </c>
      <c r="AF41" s="69">
        <v>0</v>
      </c>
      <c r="AG41" s="75">
        <v>95.4</v>
      </c>
      <c r="AH41" s="62">
        <v>0</v>
      </c>
      <c r="AI41" s="13">
        <f t="shared" si="64"/>
        <v>99.2</v>
      </c>
      <c r="AJ41" s="58">
        <v>0</v>
      </c>
      <c r="AK41" s="58">
        <v>0</v>
      </c>
      <c r="AL41" s="75">
        <v>99.2</v>
      </c>
      <c r="AM41" s="58">
        <v>0</v>
      </c>
      <c r="AN41" s="13">
        <f t="shared" si="65"/>
        <v>99.2</v>
      </c>
      <c r="AO41" s="58">
        <v>0</v>
      </c>
      <c r="AP41" s="58">
        <v>0</v>
      </c>
      <c r="AQ41" s="75">
        <v>99.2</v>
      </c>
      <c r="AR41" s="58">
        <v>0</v>
      </c>
      <c r="AS41" s="13">
        <f t="shared" si="66"/>
        <v>99.2</v>
      </c>
      <c r="AT41" s="58">
        <v>0</v>
      </c>
      <c r="AU41" s="58">
        <v>0</v>
      </c>
      <c r="AV41" s="75">
        <v>99.2</v>
      </c>
      <c r="AW41" s="58">
        <v>0</v>
      </c>
      <c r="AX41" s="13">
        <f t="shared" si="67"/>
        <v>99.2</v>
      </c>
      <c r="AY41" s="58">
        <v>0</v>
      </c>
      <c r="AZ41" s="58">
        <v>0</v>
      </c>
      <c r="BA41" s="75">
        <v>99.2</v>
      </c>
      <c r="BB41" s="58">
        <v>0</v>
      </c>
      <c r="BC41" s="13">
        <f t="shared" si="68"/>
        <v>99.2</v>
      </c>
      <c r="BD41" s="58">
        <v>0</v>
      </c>
      <c r="BE41" s="58">
        <v>0</v>
      </c>
      <c r="BF41" s="75">
        <v>99.2</v>
      </c>
      <c r="BG41" s="20">
        <v>0</v>
      </c>
    </row>
    <row r="42" spans="1:59" ht="31.5" x14ac:dyDescent="0.25">
      <c r="A42" s="10" t="s">
        <v>65</v>
      </c>
      <c r="B42" s="44" t="s">
        <v>160</v>
      </c>
      <c r="C42" s="15" t="s">
        <v>21</v>
      </c>
      <c r="D42" s="15" t="s">
        <v>33</v>
      </c>
      <c r="E42" s="12">
        <f t="shared" si="84"/>
        <v>401.80000000000007</v>
      </c>
      <c r="F42" s="12">
        <f t="shared" si="85"/>
        <v>37.4</v>
      </c>
      <c r="G42" s="12">
        <f t="shared" si="81"/>
        <v>0</v>
      </c>
      <c r="H42" s="12">
        <f t="shared" si="82"/>
        <v>401.80000000000007</v>
      </c>
      <c r="I42" s="12">
        <f t="shared" si="83"/>
        <v>0</v>
      </c>
      <c r="J42" s="13">
        <f t="shared" si="86"/>
        <v>34.6</v>
      </c>
      <c r="K42" s="20">
        <v>0</v>
      </c>
      <c r="L42" s="20">
        <v>0</v>
      </c>
      <c r="M42" s="22">
        <v>34.6</v>
      </c>
      <c r="N42" s="58">
        <v>0</v>
      </c>
      <c r="O42" s="59">
        <f t="shared" si="87"/>
        <v>34.6</v>
      </c>
      <c r="P42" s="58">
        <v>0</v>
      </c>
      <c r="Q42" s="58">
        <v>0</v>
      </c>
      <c r="R42" s="65">
        <v>34.6</v>
      </c>
      <c r="S42" s="58">
        <v>0</v>
      </c>
      <c r="T42" s="13">
        <f t="shared" si="61"/>
        <v>37.799999999999997</v>
      </c>
      <c r="U42" s="58">
        <v>0</v>
      </c>
      <c r="V42" s="69">
        <v>0</v>
      </c>
      <c r="W42" s="75">
        <v>37.799999999999997</v>
      </c>
      <c r="X42" s="62">
        <v>0</v>
      </c>
      <c r="Y42" s="13">
        <f t="shared" si="62"/>
        <v>39.6</v>
      </c>
      <c r="Z42" s="18">
        <v>37.4</v>
      </c>
      <c r="AA42" s="69">
        <v>0</v>
      </c>
      <c r="AB42" s="71">
        <v>39.6</v>
      </c>
      <c r="AC42" s="62">
        <v>0</v>
      </c>
      <c r="AD42" s="13">
        <f t="shared" si="63"/>
        <v>41.2</v>
      </c>
      <c r="AE42" s="58">
        <v>0</v>
      </c>
      <c r="AF42" s="69">
        <v>0</v>
      </c>
      <c r="AG42" s="75">
        <v>41.2</v>
      </c>
      <c r="AH42" s="62">
        <v>0</v>
      </c>
      <c r="AI42" s="13">
        <f t="shared" si="64"/>
        <v>42.8</v>
      </c>
      <c r="AJ42" s="58">
        <v>0</v>
      </c>
      <c r="AK42" s="58">
        <v>0</v>
      </c>
      <c r="AL42" s="75">
        <v>42.8</v>
      </c>
      <c r="AM42" s="58">
        <v>0</v>
      </c>
      <c r="AN42" s="13">
        <f t="shared" si="65"/>
        <v>42.8</v>
      </c>
      <c r="AO42" s="58">
        <v>0</v>
      </c>
      <c r="AP42" s="58">
        <v>0</v>
      </c>
      <c r="AQ42" s="75">
        <v>42.8</v>
      </c>
      <c r="AR42" s="58">
        <v>0</v>
      </c>
      <c r="AS42" s="13">
        <f t="shared" si="66"/>
        <v>42.8</v>
      </c>
      <c r="AT42" s="58">
        <v>0</v>
      </c>
      <c r="AU42" s="58">
        <v>0</v>
      </c>
      <c r="AV42" s="75">
        <v>42.8</v>
      </c>
      <c r="AW42" s="58">
        <v>0</v>
      </c>
      <c r="AX42" s="13">
        <f t="shared" si="67"/>
        <v>42.8</v>
      </c>
      <c r="AY42" s="58">
        <v>0</v>
      </c>
      <c r="AZ42" s="58">
        <v>0</v>
      </c>
      <c r="BA42" s="75">
        <v>42.8</v>
      </c>
      <c r="BB42" s="58">
        <v>0</v>
      </c>
      <c r="BC42" s="13">
        <f t="shared" si="68"/>
        <v>42.8</v>
      </c>
      <c r="BD42" s="58">
        <v>0</v>
      </c>
      <c r="BE42" s="58">
        <v>0</v>
      </c>
      <c r="BF42" s="75">
        <v>42.8</v>
      </c>
      <c r="BG42" s="20">
        <v>0</v>
      </c>
    </row>
    <row r="43" spans="1:59" ht="31.5" x14ac:dyDescent="0.25">
      <c r="A43" s="10" t="s">
        <v>66</v>
      </c>
      <c r="B43" s="19" t="s">
        <v>174</v>
      </c>
      <c r="C43" s="15" t="s">
        <v>21</v>
      </c>
      <c r="D43" s="15" t="s">
        <v>33</v>
      </c>
      <c r="E43" s="12">
        <f t="shared" si="84"/>
        <v>5644.9000000000005</v>
      </c>
      <c r="F43" s="12">
        <f t="shared" si="85"/>
        <v>294.2</v>
      </c>
      <c r="G43" s="12">
        <f t="shared" si="81"/>
        <v>0</v>
      </c>
      <c r="H43" s="12">
        <f t="shared" si="82"/>
        <v>5644.9000000000005</v>
      </c>
      <c r="I43" s="12">
        <f t="shared" si="83"/>
        <v>0</v>
      </c>
      <c r="J43" s="13">
        <f t="shared" si="86"/>
        <v>272</v>
      </c>
      <c r="K43" s="20">
        <v>0</v>
      </c>
      <c r="L43" s="20">
        <v>0</v>
      </c>
      <c r="M43" s="22">
        <v>272</v>
      </c>
      <c r="N43" s="58">
        <v>0</v>
      </c>
      <c r="O43" s="59">
        <f t="shared" si="87"/>
        <v>490.1</v>
      </c>
      <c r="P43" s="58">
        <v>0</v>
      </c>
      <c r="Q43" s="58">
        <v>0</v>
      </c>
      <c r="R43" s="65">
        <v>490.1</v>
      </c>
      <c r="S43" s="58">
        <v>0</v>
      </c>
      <c r="T43" s="13">
        <f t="shared" si="61"/>
        <v>709.09999999999991</v>
      </c>
      <c r="U43" s="58">
        <v>0</v>
      </c>
      <c r="V43" s="69">
        <v>0</v>
      </c>
      <c r="W43" s="75">
        <f>534.3+174.8</f>
        <v>709.09999999999991</v>
      </c>
      <c r="X43" s="62">
        <v>0</v>
      </c>
      <c r="Y43" s="13">
        <f t="shared" si="62"/>
        <v>560.4</v>
      </c>
      <c r="Z43" s="18">
        <v>294.2</v>
      </c>
      <c r="AA43" s="69">
        <v>0</v>
      </c>
      <c r="AB43" s="71">
        <v>560.4</v>
      </c>
      <c r="AC43" s="62">
        <v>0</v>
      </c>
      <c r="AD43" s="13">
        <f t="shared" si="63"/>
        <v>582.79999999999995</v>
      </c>
      <c r="AE43" s="58">
        <v>0</v>
      </c>
      <c r="AF43" s="69">
        <v>0</v>
      </c>
      <c r="AG43" s="75">
        <v>582.79999999999995</v>
      </c>
      <c r="AH43" s="62">
        <v>0</v>
      </c>
      <c r="AI43" s="13">
        <f t="shared" si="64"/>
        <v>606.1</v>
      </c>
      <c r="AJ43" s="58">
        <v>0</v>
      </c>
      <c r="AK43" s="58">
        <v>0</v>
      </c>
      <c r="AL43" s="75">
        <v>606.1</v>
      </c>
      <c r="AM43" s="58">
        <v>0</v>
      </c>
      <c r="AN43" s="13">
        <f t="shared" si="65"/>
        <v>606.1</v>
      </c>
      <c r="AO43" s="58">
        <v>0</v>
      </c>
      <c r="AP43" s="58">
        <v>0</v>
      </c>
      <c r="AQ43" s="75">
        <v>606.1</v>
      </c>
      <c r="AR43" s="58">
        <v>0</v>
      </c>
      <c r="AS43" s="13">
        <f t="shared" si="66"/>
        <v>606.1</v>
      </c>
      <c r="AT43" s="58">
        <v>0</v>
      </c>
      <c r="AU43" s="58">
        <v>0</v>
      </c>
      <c r="AV43" s="75">
        <v>606.1</v>
      </c>
      <c r="AW43" s="58">
        <v>0</v>
      </c>
      <c r="AX43" s="13">
        <f t="shared" si="67"/>
        <v>606.1</v>
      </c>
      <c r="AY43" s="58">
        <v>0</v>
      </c>
      <c r="AZ43" s="58">
        <v>0</v>
      </c>
      <c r="BA43" s="75">
        <v>606.1</v>
      </c>
      <c r="BB43" s="58">
        <v>0</v>
      </c>
      <c r="BC43" s="13">
        <f t="shared" si="68"/>
        <v>606.1</v>
      </c>
      <c r="BD43" s="58">
        <v>0</v>
      </c>
      <c r="BE43" s="58">
        <v>0</v>
      </c>
      <c r="BF43" s="75">
        <v>606.1</v>
      </c>
      <c r="BG43" s="20">
        <v>0</v>
      </c>
    </row>
    <row r="44" spans="1:59" ht="31.5" x14ac:dyDescent="0.25">
      <c r="A44" s="10" t="s">
        <v>67</v>
      </c>
      <c r="B44" s="44" t="s">
        <v>170</v>
      </c>
      <c r="C44" s="15" t="s">
        <v>21</v>
      </c>
      <c r="D44" s="15" t="s">
        <v>33</v>
      </c>
      <c r="E44" s="12">
        <f t="shared" si="84"/>
        <v>1340.1999999999998</v>
      </c>
      <c r="F44" s="12">
        <f t="shared" si="85"/>
        <v>124.9</v>
      </c>
      <c r="G44" s="12">
        <f t="shared" si="81"/>
        <v>0</v>
      </c>
      <c r="H44" s="12">
        <f t="shared" si="82"/>
        <v>1340.1999999999998</v>
      </c>
      <c r="I44" s="12">
        <f t="shared" si="83"/>
        <v>0</v>
      </c>
      <c r="J44" s="13">
        <f t="shared" si="86"/>
        <v>115.5</v>
      </c>
      <c r="K44" s="20">
        <v>0</v>
      </c>
      <c r="L44" s="20">
        <v>0</v>
      </c>
      <c r="M44" s="22">
        <v>115.5</v>
      </c>
      <c r="N44" s="58">
        <v>0</v>
      </c>
      <c r="O44" s="59">
        <f t="shared" si="87"/>
        <v>115.5</v>
      </c>
      <c r="P44" s="58">
        <v>0</v>
      </c>
      <c r="Q44" s="58">
        <v>0</v>
      </c>
      <c r="R44" s="65">
        <v>115.5</v>
      </c>
      <c r="S44" s="58">
        <v>0</v>
      </c>
      <c r="T44" s="13">
        <f t="shared" si="61"/>
        <v>125.9</v>
      </c>
      <c r="U44" s="58">
        <v>0</v>
      </c>
      <c r="V44" s="69">
        <v>0</v>
      </c>
      <c r="W44" s="75">
        <v>125.9</v>
      </c>
      <c r="X44" s="62">
        <v>0</v>
      </c>
      <c r="Y44" s="13">
        <f t="shared" si="62"/>
        <v>132</v>
      </c>
      <c r="Z44" s="18">
        <v>124.9</v>
      </c>
      <c r="AA44" s="69">
        <v>0</v>
      </c>
      <c r="AB44" s="75">
        <v>132</v>
      </c>
      <c r="AC44" s="62">
        <v>0</v>
      </c>
      <c r="AD44" s="13">
        <f t="shared" si="63"/>
        <v>137.30000000000001</v>
      </c>
      <c r="AE44" s="58">
        <v>0</v>
      </c>
      <c r="AF44" s="69">
        <v>0</v>
      </c>
      <c r="AG44" s="75">
        <v>137.30000000000001</v>
      </c>
      <c r="AH44" s="62">
        <v>0</v>
      </c>
      <c r="AI44" s="13">
        <f t="shared" si="64"/>
        <v>142.80000000000001</v>
      </c>
      <c r="AJ44" s="58">
        <v>0</v>
      </c>
      <c r="AK44" s="58">
        <v>0</v>
      </c>
      <c r="AL44" s="75">
        <v>142.80000000000001</v>
      </c>
      <c r="AM44" s="58">
        <v>0</v>
      </c>
      <c r="AN44" s="13">
        <f t="shared" si="65"/>
        <v>142.80000000000001</v>
      </c>
      <c r="AO44" s="58">
        <v>0</v>
      </c>
      <c r="AP44" s="58">
        <v>0</v>
      </c>
      <c r="AQ44" s="75">
        <v>142.80000000000001</v>
      </c>
      <c r="AR44" s="58">
        <v>0</v>
      </c>
      <c r="AS44" s="13">
        <f t="shared" si="66"/>
        <v>142.80000000000001</v>
      </c>
      <c r="AT44" s="58">
        <v>0</v>
      </c>
      <c r="AU44" s="58">
        <v>0</v>
      </c>
      <c r="AV44" s="75">
        <v>142.80000000000001</v>
      </c>
      <c r="AW44" s="58">
        <v>0</v>
      </c>
      <c r="AX44" s="13">
        <f t="shared" si="67"/>
        <v>142.80000000000001</v>
      </c>
      <c r="AY44" s="58">
        <v>0</v>
      </c>
      <c r="AZ44" s="58">
        <v>0</v>
      </c>
      <c r="BA44" s="75">
        <v>142.80000000000001</v>
      </c>
      <c r="BB44" s="58">
        <v>0</v>
      </c>
      <c r="BC44" s="13">
        <f t="shared" si="68"/>
        <v>142.80000000000001</v>
      </c>
      <c r="BD44" s="58">
        <v>0</v>
      </c>
      <c r="BE44" s="58">
        <v>0</v>
      </c>
      <c r="BF44" s="75">
        <v>142.80000000000001</v>
      </c>
      <c r="BG44" s="20">
        <v>0</v>
      </c>
    </row>
    <row r="45" spans="1:59" s="9" customFormat="1" ht="72" customHeight="1" x14ac:dyDescent="0.25">
      <c r="A45" s="52" t="s">
        <v>49</v>
      </c>
      <c r="B45" s="101" t="s">
        <v>126</v>
      </c>
      <c r="C45" s="101"/>
      <c r="D45" s="101"/>
      <c r="E45" s="8">
        <f>E46+E59</f>
        <v>256939.1</v>
      </c>
      <c r="F45" s="8">
        <f t="shared" ref="F45:BG45" si="88">F46+F59</f>
        <v>0</v>
      </c>
      <c r="G45" s="8">
        <f t="shared" si="88"/>
        <v>0</v>
      </c>
      <c r="H45" s="8">
        <f t="shared" si="88"/>
        <v>256939.1</v>
      </c>
      <c r="I45" s="8">
        <f t="shared" si="88"/>
        <v>0</v>
      </c>
      <c r="J45" s="8">
        <f t="shared" si="88"/>
        <v>21516.600000000002</v>
      </c>
      <c r="K45" s="8">
        <f t="shared" si="88"/>
        <v>0</v>
      </c>
      <c r="L45" s="8">
        <f t="shared" si="88"/>
        <v>0</v>
      </c>
      <c r="M45" s="8">
        <f t="shared" si="88"/>
        <v>21516.600000000002</v>
      </c>
      <c r="N45" s="8">
        <f t="shared" si="88"/>
        <v>0</v>
      </c>
      <c r="O45" s="8">
        <f t="shared" si="88"/>
        <v>35480.300000000003</v>
      </c>
      <c r="P45" s="8">
        <f t="shared" si="88"/>
        <v>0</v>
      </c>
      <c r="Q45" s="8">
        <f t="shared" si="88"/>
        <v>0</v>
      </c>
      <c r="R45" s="8">
        <f t="shared" si="88"/>
        <v>35480.300000000003</v>
      </c>
      <c r="S45" s="8">
        <f t="shared" si="88"/>
        <v>0</v>
      </c>
      <c r="T45" s="8">
        <f t="shared" si="88"/>
        <v>31328.6</v>
      </c>
      <c r="U45" s="8">
        <f t="shared" si="88"/>
        <v>0</v>
      </c>
      <c r="V45" s="8">
        <f t="shared" si="88"/>
        <v>0</v>
      </c>
      <c r="W45" s="63">
        <f t="shared" si="88"/>
        <v>31328.6</v>
      </c>
      <c r="X45" s="8">
        <f t="shared" si="88"/>
        <v>0</v>
      </c>
      <c r="Y45" s="8">
        <f t="shared" si="88"/>
        <v>48471.400000000009</v>
      </c>
      <c r="Z45" s="8">
        <f t="shared" si="88"/>
        <v>0</v>
      </c>
      <c r="AA45" s="8">
        <f t="shared" si="88"/>
        <v>0</v>
      </c>
      <c r="AB45" s="63">
        <f t="shared" si="88"/>
        <v>48471.400000000009</v>
      </c>
      <c r="AC45" s="8">
        <f t="shared" si="88"/>
        <v>0</v>
      </c>
      <c r="AD45" s="8">
        <f t="shared" si="88"/>
        <v>23839.7</v>
      </c>
      <c r="AE45" s="8">
        <f t="shared" si="88"/>
        <v>0</v>
      </c>
      <c r="AF45" s="8">
        <f t="shared" si="88"/>
        <v>0</v>
      </c>
      <c r="AG45" s="63">
        <f t="shared" si="88"/>
        <v>23839.7</v>
      </c>
      <c r="AH45" s="8">
        <f t="shared" si="88"/>
        <v>0</v>
      </c>
      <c r="AI45" s="8">
        <f t="shared" si="88"/>
        <v>19260.5</v>
      </c>
      <c r="AJ45" s="8">
        <f t="shared" si="88"/>
        <v>0</v>
      </c>
      <c r="AK45" s="8">
        <f t="shared" si="88"/>
        <v>0</v>
      </c>
      <c r="AL45" s="8">
        <f t="shared" si="88"/>
        <v>19260.5</v>
      </c>
      <c r="AM45" s="8">
        <f t="shared" si="88"/>
        <v>0</v>
      </c>
      <c r="AN45" s="8">
        <f t="shared" si="88"/>
        <v>19260.5</v>
      </c>
      <c r="AO45" s="8">
        <f t="shared" si="88"/>
        <v>0</v>
      </c>
      <c r="AP45" s="8">
        <f t="shared" si="88"/>
        <v>0</v>
      </c>
      <c r="AQ45" s="8">
        <f t="shared" si="88"/>
        <v>19260.5</v>
      </c>
      <c r="AR45" s="8">
        <f t="shared" si="88"/>
        <v>0</v>
      </c>
      <c r="AS45" s="8">
        <f t="shared" si="88"/>
        <v>19260.5</v>
      </c>
      <c r="AT45" s="8">
        <f t="shared" si="88"/>
        <v>0</v>
      </c>
      <c r="AU45" s="8">
        <f t="shared" si="88"/>
        <v>0</v>
      </c>
      <c r="AV45" s="8">
        <f t="shared" si="88"/>
        <v>19260.5</v>
      </c>
      <c r="AW45" s="8">
        <f t="shared" si="88"/>
        <v>0</v>
      </c>
      <c r="AX45" s="8">
        <f t="shared" si="88"/>
        <v>19260.5</v>
      </c>
      <c r="AY45" s="8">
        <f t="shared" si="88"/>
        <v>0</v>
      </c>
      <c r="AZ45" s="8">
        <f t="shared" si="88"/>
        <v>0</v>
      </c>
      <c r="BA45" s="8">
        <f t="shared" si="88"/>
        <v>19260.5</v>
      </c>
      <c r="BB45" s="8">
        <f t="shared" si="88"/>
        <v>0</v>
      </c>
      <c r="BC45" s="8">
        <f t="shared" si="88"/>
        <v>19260.5</v>
      </c>
      <c r="BD45" s="8">
        <f t="shared" si="88"/>
        <v>0</v>
      </c>
      <c r="BE45" s="8">
        <f t="shared" si="88"/>
        <v>0</v>
      </c>
      <c r="BF45" s="8">
        <f t="shared" si="88"/>
        <v>19260.5</v>
      </c>
      <c r="BG45" s="8">
        <f t="shared" si="88"/>
        <v>0</v>
      </c>
    </row>
    <row r="46" spans="1:59" s="9" customFormat="1" ht="30" customHeight="1" x14ac:dyDescent="0.25">
      <c r="A46" s="52" t="s">
        <v>50</v>
      </c>
      <c r="B46" s="102" t="s">
        <v>113</v>
      </c>
      <c r="C46" s="103"/>
      <c r="D46" s="104"/>
      <c r="E46" s="8">
        <f>SUM(E47:E58)</f>
        <v>185933.1</v>
      </c>
      <c r="F46" s="8">
        <f t="shared" ref="F46:BG46" si="89">SUM(F47:F58)</f>
        <v>0</v>
      </c>
      <c r="G46" s="8">
        <f t="shared" si="89"/>
        <v>0</v>
      </c>
      <c r="H46" s="8">
        <f t="shared" si="89"/>
        <v>185933.1</v>
      </c>
      <c r="I46" s="8">
        <f t="shared" si="89"/>
        <v>0</v>
      </c>
      <c r="J46" s="8">
        <f t="shared" si="89"/>
        <v>17957.600000000002</v>
      </c>
      <c r="K46" s="8">
        <f t="shared" si="89"/>
        <v>0</v>
      </c>
      <c r="L46" s="8">
        <f t="shared" si="89"/>
        <v>0</v>
      </c>
      <c r="M46" s="8">
        <f t="shared" si="89"/>
        <v>17957.600000000002</v>
      </c>
      <c r="N46" s="8">
        <f t="shared" si="89"/>
        <v>0</v>
      </c>
      <c r="O46" s="8">
        <f t="shared" si="89"/>
        <v>15574.000000000002</v>
      </c>
      <c r="P46" s="8">
        <f t="shared" si="89"/>
        <v>0</v>
      </c>
      <c r="Q46" s="8">
        <f t="shared" si="89"/>
        <v>0</v>
      </c>
      <c r="R46" s="8">
        <f t="shared" si="89"/>
        <v>15574.000000000002</v>
      </c>
      <c r="S46" s="8">
        <f t="shared" si="89"/>
        <v>0</v>
      </c>
      <c r="T46" s="8">
        <f t="shared" si="89"/>
        <v>17644.7</v>
      </c>
      <c r="U46" s="8">
        <f t="shared" si="89"/>
        <v>0</v>
      </c>
      <c r="V46" s="8">
        <f t="shared" si="89"/>
        <v>0</v>
      </c>
      <c r="W46" s="70">
        <f t="shared" si="89"/>
        <v>17644.7</v>
      </c>
      <c r="X46" s="8">
        <f t="shared" si="89"/>
        <v>0</v>
      </c>
      <c r="Y46" s="8">
        <f t="shared" si="89"/>
        <v>19934.600000000002</v>
      </c>
      <c r="Z46" s="8">
        <f t="shared" si="89"/>
        <v>0</v>
      </c>
      <c r="AA46" s="8">
        <f t="shared" si="89"/>
        <v>0</v>
      </c>
      <c r="AB46" s="70">
        <f t="shared" si="89"/>
        <v>19934.600000000002</v>
      </c>
      <c r="AC46" s="8">
        <f t="shared" si="89"/>
        <v>0</v>
      </c>
      <c r="AD46" s="8">
        <f t="shared" si="89"/>
        <v>18519.7</v>
      </c>
      <c r="AE46" s="8">
        <f t="shared" si="89"/>
        <v>0</v>
      </c>
      <c r="AF46" s="8">
        <f t="shared" si="89"/>
        <v>0</v>
      </c>
      <c r="AG46" s="70">
        <f t="shared" si="89"/>
        <v>18519.7</v>
      </c>
      <c r="AH46" s="8">
        <f t="shared" si="89"/>
        <v>0</v>
      </c>
      <c r="AI46" s="8">
        <f t="shared" si="89"/>
        <v>19260.5</v>
      </c>
      <c r="AJ46" s="8">
        <f t="shared" si="89"/>
        <v>0</v>
      </c>
      <c r="AK46" s="8">
        <f t="shared" si="89"/>
        <v>0</v>
      </c>
      <c r="AL46" s="8">
        <f t="shared" si="89"/>
        <v>19260.5</v>
      </c>
      <c r="AM46" s="8">
        <f t="shared" si="89"/>
        <v>0</v>
      </c>
      <c r="AN46" s="8">
        <f t="shared" si="89"/>
        <v>19260.5</v>
      </c>
      <c r="AO46" s="8">
        <f t="shared" si="89"/>
        <v>0</v>
      </c>
      <c r="AP46" s="8">
        <f t="shared" si="89"/>
        <v>0</v>
      </c>
      <c r="AQ46" s="8">
        <f t="shared" si="89"/>
        <v>19260.5</v>
      </c>
      <c r="AR46" s="8">
        <f t="shared" si="89"/>
        <v>0</v>
      </c>
      <c r="AS46" s="8">
        <f t="shared" si="89"/>
        <v>19260.5</v>
      </c>
      <c r="AT46" s="8">
        <f t="shared" si="89"/>
        <v>0</v>
      </c>
      <c r="AU46" s="8">
        <f t="shared" si="89"/>
        <v>0</v>
      </c>
      <c r="AV46" s="8">
        <f t="shared" si="89"/>
        <v>19260.5</v>
      </c>
      <c r="AW46" s="8">
        <f t="shared" si="89"/>
        <v>0</v>
      </c>
      <c r="AX46" s="8">
        <f t="shared" si="89"/>
        <v>19260.5</v>
      </c>
      <c r="AY46" s="8">
        <f t="shared" si="89"/>
        <v>0</v>
      </c>
      <c r="AZ46" s="8">
        <f t="shared" si="89"/>
        <v>0</v>
      </c>
      <c r="BA46" s="8">
        <f t="shared" si="89"/>
        <v>19260.5</v>
      </c>
      <c r="BB46" s="8">
        <f t="shared" si="89"/>
        <v>0</v>
      </c>
      <c r="BC46" s="8">
        <f t="shared" si="89"/>
        <v>19260.5</v>
      </c>
      <c r="BD46" s="8">
        <f t="shared" si="89"/>
        <v>0</v>
      </c>
      <c r="BE46" s="8">
        <f t="shared" si="89"/>
        <v>0</v>
      </c>
      <c r="BF46" s="8">
        <f t="shared" si="89"/>
        <v>19260.5</v>
      </c>
      <c r="BG46" s="8">
        <f t="shared" si="89"/>
        <v>0</v>
      </c>
    </row>
    <row r="47" spans="1:59" ht="31.5" x14ac:dyDescent="0.25">
      <c r="A47" s="10" t="s">
        <v>114</v>
      </c>
      <c r="B47" s="23" t="s">
        <v>158</v>
      </c>
      <c r="C47" s="15" t="s">
        <v>21</v>
      </c>
      <c r="D47" s="15" t="s">
        <v>33</v>
      </c>
      <c r="E47" s="12">
        <f>J47+O47+T47+Y47+AD47+AI47+AN47+AS47+AX47+BC47</f>
        <v>10949.400000000001</v>
      </c>
      <c r="F47" s="12">
        <f>K47+P47+U47+Z47+AE47+AJ47+AO47+AT47+AY47+BD47</f>
        <v>0</v>
      </c>
      <c r="G47" s="12">
        <f t="shared" ref="G47:G57" si="90">L47+Q47+V47+AA47+AF47+AK47+AP47+AU47+AZ47+BE47</f>
        <v>0</v>
      </c>
      <c r="H47" s="12">
        <f>M47+R47+W47+AB47+AG47+AL47+AQ47+AV47+BA47+BF47</f>
        <v>10949.400000000001</v>
      </c>
      <c r="I47" s="12">
        <f t="shared" ref="I47:I57" si="91">N47+S47+X47+AC47+AH47+AM47+AR47+AW47+BB47+BG47</f>
        <v>0</v>
      </c>
      <c r="J47" s="13">
        <f>M47</f>
        <v>879.5</v>
      </c>
      <c r="K47" s="27">
        <v>0</v>
      </c>
      <c r="L47" s="27">
        <v>0</v>
      </c>
      <c r="M47" s="18">
        <v>879.5</v>
      </c>
      <c r="N47" s="27">
        <v>0</v>
      </c>
      <c r="O47" s="13">
        <f>R47</f>
        <v>949.4</v>
      </c>
      <c r="P47" s="27">
        <v>0</v>
      </c>
      <c r="Q47" s="27">
        <v>0</v>
      </c>
      <c r="R47" s="18">
        <v>949.4</v>
      </c>
      <c r="S47" s="27">
        <v>0</v>
      </c>
      <c r="T47" s="13">
        <f>W47</f>
        <v>1034.9000000000001</v>
      </c>
      <c r="U47" s="27">
        <v>0</v>
      </c>
      <c r="V47" s="76">
        <v>0</v>
      </c>
      <c r="W47" s="83">
        <v>1034.9000000000001</v>
      </c>
      <c r="X47" s="72">
        <v>0</v>
      </c>
      <c r="Y47" s="13">
        <f>AB47</f>
        <v>1085.5999999999999</v>
      </c>
      <c r="Z47" s="27">
        <v>0</v>
      </c>
      <c r="AA47" s="76">
        <v>0</v>
      </c>
      <c r="AB47" s="83">
        <v>1085.5999999999999</v>
      </c>
      <c r="AC47" s="72">
        <v>0</v>
      </c>
      <c r="AD47" s="13">
        <f>AG47</f>
        <v>1129</v>
      </c>
      <c r="AE47" s="27">
        <v>0</v>
      </c>
      <c r="AF47" s="76">
        <v>0</v>
      </c>
      <c r="AG47" s="83">
        <v>1129</v>
      </c>
      <c r="AH47" s="72">
        <v>0</v>
      </c>
      <c r="AI47" s="13">
        <f>AL47</f>
        <v>1174.2</v>
      </c>
      <c r="AJ47" s="27">
        <v>0</v>
      </c>
      <c r="AK47" s="27">
        <v>0</v>
      </c>
      <c r="AL47" s="83">
        <v>1174.2</v>
      </c>
      <c r="AM47" s="27">
        <v>0</v>
      </c>
      <c r="AN47" s="13">
        <f>AQ47</f>
        <v>1174.2</v>
      </c>
      <c r="AO47" s="27">
        <v>0</v>
      </c>
      <c r="AP47" s="27">
        <v>0</v>
      </c>
      <c r="AQ47" s="83">
        <v>1174.2</v>
      </c>
      <c r="AR47" s="27">
        <v>0</v>
      </c>
      <c r="AS47" s="13">
        <f>AV47</f>
        <v>1174.2</v>
      </c>
      <c r="AT47" s="27">
        <v>0</v>
      </c>
      <c r="AU47" s="27">
        <v>0</v>
      </c>
      <c r="AV47" s="83">
        <v>1174.2</v>
      </c>
      <c r="AW47" s="27">
        <v>0</v>
      </c>
      <c r="AX47" s="13">
        <f>BA47</f>
        <v>1174.2</v>
      </c>
      <c r="AY47" s="27">
        <v>0</v>
      </c>
      <c r="AZ47" s="27">
        <v>0</v>
      </c>
      <c r="BA47" s="83">
        <v>1174.2</v>
      </c>
      <c r="BB47" s="27">
        <v>0</v>
      </c>
      <c r="BC47" s="13">
        <f>BF47</f>
        <v>1174.2</v>
      </c>
      <c r="BD47" s="27">
        <v>0</v>
      </c>
      <c r="BE47" s="27">
        <v>0</v>
      </c>
      <c r="BF47" s="83">
        <v>1174.2</v>
      </c>
      <c r="BG47" s="27">
        <v>0</v>
      </c>
    </row>
    <row r="48" spans="1:59" ht="31.5" x14ac:dyDescent="0.25">
      <c r="A48" s="10" t="s">
        <v>115</v>
      </c>
      <c r="B48" s="44" t="s">
        <v>164</v>
      </c>
      <c r="C48" s="15" t="s">
        <v>21</v>
      </c>
      <c r="D48" s="15" t="s">
        <v>33</v>
      </c>
      <c r="E48" s="12">
        <f t="shared" ref="E48:E57" si="92">J48+O48+T48+Y48+AD48+AI48+AN48+AS48+AX48+BC48</f>
        <v>8823.2999999999993</v>
      </c>
      <c r="F48" s="12">
        <f t="shared" ref="F48:F57" si="93">K48+P48+U48+Z48+AE48+AJ48+AO48+AT48+AY48+BD48</f>
        <v>0</v>
      </c>
      <c r="G48" s="12">
        <f t="shared" si="90"/>
        <v>0</v>
      </c>
      <c r="H48" s="12">
        <f t="shared" ref="H48:H57" si="94">M48+R48+W48+AB48+AG48+AL48+AQ48+AV48+BA48+BF48</f>
        <v>8823.2999999999993</v>
      </c>
      <c r="I48" s="12">
        <f t="shared" si="91"/>
        <v>0</v>
      </c>
      <c r="J48" s="13">
        <f t="shared" ref="J48:J57" si="95">M48</f>
        <v>708.7</v>
      </c>
      <c r="K48" s="27">
        <v>0</v>
      </c>
      <c r="L48" s="27">
        <v>0</v>
      </c>
      <c r="M48" s="18">
        <v>708.7</v>
      </c>
      <c r="N48" s="27">
        <v>0</v>
      </c>
      <c r="O48" s="13">
        <f t="shared" ref="O48:O58" si="96">R48</f>
        <v>765.1</v>
      </c>
      <c r="P48" s="27">
        <v>0</v>
      </c>
      <c r="Q48" s="27">
        <v>0</v>
      </c>
      <c r="R48" s="18">
        <v>765.1</v>
      </c>
      <c r="S48" s="27">
        <v>0</v>
      </c>
      <c r="T48" s="13">
        <f t="shared" ref="T48:T58" si="97">W48</f>
        <v>833.9</v>
      </c>
      <c r="U48" s="27">
        <v>0</v>
      </c>
      <c r="V48" s="76">
        <v>0</v>
      </c>
      <c r="W48" s="83">
        <v>833.9</v>
      </c>
      <c r="X48" s="72">
        <v>0</v>
      </c>
      <c r="Y48" s="13">
        <f t="shared" ref="Y48:Y58" si="98">AB48</f>
        <v>874.8</v>
      </c>
      <c r="Z48" s="27">
        <v>0</v>
      </c>
      <c r="AA48" s="76">
        <v>0</v>
      </c>
      <c r="AB48" s="83">
        <v>874.8</v>
      </c>
      <c r="AC48" s="72">
        <v>0</v>
      </c>
      <c r="AD48" s="13">
        <f t="shared" ref="AD48:AD58" si="99">AG48</f>
        <v>909.8</v>
      </c>
      <c r="AE48" s="27">
        <v>0</v>
      </c>
      <c r="AF48" s="76">
        <v>0</v>
      </c>
      <c r="AG48" s="83">
        <v>909.8</v>
      </c>
      <c r="AH48" s="72">
        <v>0</v>
      </c>
      <c r="AI48" s="13">
        <f t="shared" ref="AI48:AI58" si="100">AL48</f>
        <v>946.2</v>
      </c>
      <c r="AJ48" s="27">
        <v>0</v>
      </c>
      <c r="AK48" s="27">
        <v>0</v>
      </c>
      <c r="AL48" s="83">
        <v>946.2</v>
      </c>
      <c r="AM48" s="27">
        <v>0</v>
      </c>
      <c r="AN48" s="13">
        <f t="shared" ref="AN48:AN58" si="101">AQ48</f>
        <v>946.2</v>
      </c>
      <c r="AO48" s="27">
        <v>0</v>
      </c>
      <c r="AP48" s="27">
        <v>0</v>
      </c>
      <c r="AQ48" s="83">
        <v>946.2</v>
      </c>
      <c r="AR48" s="27">
        <v>0</v>
      </c>
      <c r="AS48" s="13">
        <f t="shared" ref="AS48:AS58" si="102">AV48</f>
        <v>946.2</v>
      </c>
      <c r="AT48" s="27">
        <v>0</v>
      </c>
      <c r="AU48" s="27">
        <v>0</v>
      </c>
      <c r="AV48" s="83">
        <v>946.2</v>
      </c>
      <c r="AW48" s="27">
        <v>0</v>
      </c>
      <c r="AX48" s="13">
        <f t="shared" ref="AX48:AX58" si="103">BA48</f>
        <v>946.2</v>
      </c>
      <c r="AY48" s="27">
        <v>0</v>
      </c>
      <c r="AZ48" s="27">
        <v>0</v>
      </c>
      <c r="BA48" s="83">
        <v>946.2</v>
      </c>
      <c r="BB48" s="27">
        <v>0</v>
      </c>
      <c r="BC48" s="13">
        <f t="shared" ref="BC48:BC58" si="104">BF48</f>
        <v>946.2</v>
      </c>
      <c r="BD48" s="27">
        <v>0</v>
      </c>
      <c r="BE48" s="27">
        <v>0</v>
      </c>
      <c r="BF48" s="83">
        <v>946.2</v>
      </c>
      <c r="BG48" s="27">
        <v>0</v>
      </c>
    </row>
    <row r="49" spans="1:59" ht="31.5" x14ac:dyDescent="0.25">
      <c r="A49" s="10" t="s">
        <v>116</v>
      </c>
      <c r="B49" s="44" t="s">
        <v>166</v>
      </c>
      <c r="C49" s="15" t="s">
        <v>21</v>
      </c>
      <c r="D49" s="15" t="s">
        <v>33</v>
      </c>
      <c r="E49" s="12">
        <f t="shared" si="92"/>
        <v>27951.200000000004</v>
      </c>
      <c r="F49" s="12">
        <f t="shared" si="93"/>
        <v>0</v>
      </c>
      <c r="G49" s="12">
        <f t="shared" si="90"/>
        <v>0</v>
      </c>
      <c r="H49" s="12">
        <f t="shared" si="94"/>
        <v>27951.200000000004</v>
      </c>
      <c r="I49" s="12">
        <f t="shared" si="91"/>
        <v>0</v>
      </c>
      <c r="J49" s="13">
        <f t="shared" si="95"/>
        <v>2245.1</v>
      </c>
      <c r="K49" s="27">
        <v>0</v>
      </c>
      <c r="L49" s="27">
        <v>0</v>
      </c>
      <c r="M49" s="18">
        <v>2245.1</v>
      </c>
      <c r="N49" s="27">
        <v>0</v>
      </c>
      <c r="O49" s="13">
        <f t="shared" si="96"/>
        <v>2423.6999999999998</v>
      </c>
      <c r="P49" s="27">
        <v>0</v>
      </c>
      <c r="Q49" s="27">
        <v>0</v>
      </c>
      <c r="R49" s="18">
        <v>2423.6999999999998</v>
      </c>
      <c r="S49" s="27">
        <v>0</v>
      </c>
      <c r="T49" s="13">
        <f t="shared" si="97"/>
        <v>2641.9</v>
      </c>
      <c r="U49" s="27">
        <v>0</v>
      </c>
      <c r="V49" s="76">
        <v>0</v>
      </c>
      <c r="W49" s="83">
        <v>2641.9</v>
      </c>
      <c r="X49" s="72">
        <v>0</v>
      </c>
      <c r="Y49" s="13">
        <f t="shared" si="98"/>
        <v>2771.3</v>
      </c>
      <c r="Z49" s="27">
        <v>0</v>
      </c>
      <c r="AA49" s="76">
        <v>0</v>
      </c>
      <c r="AB49" s="83">
        <v>2771.3</v>
      </c>
      <c r="AC49" s="72">
        <v>0</v>
      </c>
      <c r="AD49" s="13">
        <f t="shared" si="99"/>
        <v>2882.2</v>
      </c>
      <c r="AE49" s="27">
        <v>0</v>
      </c>
      <c r="AF49" s="76">
        <v>0</v>
      </c>
      <c r="AG49" s="83">
        <v>2882.2</v>
      </c>
      <c r="AH49" s="72">
        <v>0</v>
      </c>
      <c r="AI49" s="13">
        <f t="shared" si="100"/>
        <v>2997.4</v>
      </c>
      <c r="AJ49" s="27">
        <v>0</v>
      </c>
      <c r="AK49" s="27">
        <v>0</v>
      </c>
      <c r="AL49" s="83">
        <v>2997.4</v>
      </c>
      <c r="AM49" s="27">
        <v>0</v>
      </c>
      <c r="AN49" s="13">
        <f t="shared" si="101"/>
        <v>2997.4</v>
      </c>
      <c r="AO49" s="27">
        <v>0</v>
      </c>
      <c r="AP49" s="27">
        <v>0</v>
      </c>
      <c r="AQ49" s="83">
        <v>2997.4</v>
      </c>
      <c r="AR49" s="27">
        <v>0</v>
      </c>
      <c r="AS49" s="13">
        <f t="shared" si="102"/>
        <v>2997.4</v>
      </c>
      <c r="AT49" s="27">
        <v>0</v>
      </c>
      <c r="AU49" s="27">
        <v>0</v>
      </c>
      <c r="AV49" s="83">
        <v>2997.4</v>
      </c>
      <c r="AW49" s="27">
        <v>0</v>
      </c>
      <c r="AX49" s="13">
        <f t="shared" si="103"/>
        <v>2997.4</v>
      </c>
      <c r="AY49" s="27">
        <v>0</v>
      </c>
      <c r="AZ49" s="27">
        <v>0</v>
      </c>
      <c r="BA49" s="83">
        <v>2997.4</v>
      </c>
      <c r="BB49" s="27">
        <v>0</v>
      </c>
      <c r="BC49" s="13">
        <f t="shared" si="104"/>
        <v>2997.4</v>
      </c>
      <c r="BD49" s="27">
        <v>0</v>
      </c>
      <c r="BE49" s="27">
        <v>0</v>
      </c>
      <c r="BF49" s="83">
        <v>2997.4</v>
      </c>
      <c r="BG49" s="27">
        <v>0</v>
      </c>
    </row>
    <row r="50" spans="1:59" ht="31.5" x14ac:dyDescent="0.25">
      <c r="A50" s="10" t="s">
        <v>117</v>
      </c>
      <c r="B50" s="45" t="s">
        <v>175</v>
      </c>
      <c r="C50" s="15" t="s">
        <v>21</v>
      </c>
      <c r="D50" s="15" t="s">
        <v>33</v>
      </c>
      <c r="E50" s="12">
        <f t="shared" si="92"/>
        <v>52595.299999999988</v>
      </c>
      <c r="F50" s="12">
        <f t="shared" si="93"/>
        <v>0</v>
      </c>
      <c r="G50" s="12">
        <f t="shared" si="90"/>
        <v>0</v>
      </c>
      <c r="H50" s="12">
        <f t="shared" si="94"/>
        <v>52595.299999999988</v>
      </c>
      <c r="I50" s="12">
        <f t="shared" si="91"/>
        <v>0</v>
      </c>
      <c r="J50" s="13">
        <f t="shared" si="95"/>
        <v>4224.6000000000004</v>
      </c>
      <c r="K50" s="27">
        <v>0</v>
      </c>
      <c r="L50" s="27">
        <v>0</v>
      </c>
      <c r="M50" s="18">
        <v>4224.6000000000004</v>
      </c>
      <c r="N50" s="27">
        <v>0</v>
      </c>
      <c r="O50" s="13">
        <f t="shared" si="96"/>
        <v>4560.7</v>
      </c>
      <c r="P50" s="27">
        <v>0</v>
      </c>
      <c r="Q50" s="27">
        <v>0</v>
      </c>
      <c r="R50" s="18">
        <v>4560.7</v>
      </c>
      <c r="S50" s="27">
        <v>0</v>
      </c>
      <c r="T50" s="13">
        <f t="shared" si="97"/>
        <v>4971</v>
      </c>
      <c r="U50" s="27">
        <v>0</v>
      </c>
      <c r="V50" s="76">
        <v>0</v>
      </c>
      <c r="W50" s="84">
        <v>4971</v>
      </c>
      <c r="X50" s="72">
        <v>0</v>
      </c>
      <c r="Y50" s="13">
        <f t="shared" si="98"/>
        <v>5214.7</v>
      </c>
      <c r="Z50" s="27">
        <v>0</v>
      </c>
      <c r="AA50" s="76">
        <v>0</v>
      </c>
      <c r="AB50" s="84">
        <v>5214.7</v>
      </c>
      <c r="AC50" s="72">
        <v>0</v>
      </c>
      <c r="AD50" s="13">
        <f t="shared" si="99"/>
        <v>5423.3</v>
      </c>
      <c r="AE50" s="27">
        <v>0</v>
      </c>
      <c r="AF50" s="76">
        <v>0</v>
      </c>
      <c r="AG50" s="84">
        <v>5423.3</v>
      </c>
      <c r="AH50" s="72">
        <v>0</v>
      </c>
      <c r="AI50" s="13">
        <f t="shared" si="100"/>
        <v>5640.2</v>
      </c>
      <c r="AJ50" s="27">
        <v>0</v>
      </c>
      <c r="AK50" s="27">
        <v>0</v>
      </c>
      <c r="AL50" s="84">
        <v>5640.2</v>
      </c>
      <c r="AM50" s="27">
        <v>0</v>
      </c>
      <c r="AN50" s="13">
        <f t="shared" si="101"/>
        <v>5640.2</v>
      </c>
      <c r="AO50" s="27">
        <v>0</v>
      </c>
      <c r="AP50" s="27">
        <v>0</v>
      </c>
      <c r="AQ50" s="84">
        <v>5640.2</v>
      </c>
      <c r="AR50" s="27">
        <v>0</v>
      </c>
      <c r="AS50" s="13">
        <f t="shared" si="102"/>
        <v>5640.2</v>
      </c>
      <c r="AT50" s="27">
        <v>0</v>
      </c>
      <c r="AU50" s="27">
        <v>0</v>
      </c>
      <c r="AV50" s="84">
        <v>5640.2</v>
      </c>
      <c r="AW50" s="27">
        <v>0</v>
      </c>
      <c r="AX50" s="13">
        <f t="shared" si="103"/>
        <v>5640.2</v>
      </c>
      <c r="AY50" s="27">
        <v>0</v>
      </c>
      <c r="AZ50" s="27">
        <v>0</v>
      </c>
      <c r="BA50" s="84">
        <v>5640.2</v>
      </c>
      <c r="BB50" s="27">
        <v>0</v>
      </c>
      <c r="BC50" s="13">
        <f t="shared" si="104"/>
        <v>5640.2</v>
      </c>
      <c r="BD50" s="27">
        <v>0</v>
      </c>
      <c r="BE50" s="27">
        <v>0</v>
      </c>
      <c r="BF50" s="84">
        <v>5640.2</v>
      </c>
      <c r="BG50" s="27">
        <v>0</v>
      </c>
    </row>
    <row r="51" spans="1:59" ht="31.5" x14ac:dyDescent="0.25">
      <c r="A51" s="10" t="s">
        <v>118</v>
      </c>
      <c r="B51" s="44" t="s">
        <v>172</v>
      </c>
      <c r="C51" s="15" t="s">
        <v>21</v>
      </c>
      <c r="D51" s="15" t="s">
        <v>33</v>
      </c>
      <c r="E51" s="12">
        <f t="shared" si="92"/>
        <v>16487.600000000002</v>
      </c>
      <c r="F51" s="12">
        <f t="shared" si="93"/>
        <v>0</v>
      </c>
      <c r="G51" s="12">
        <f t="shared" si="90"/>
        <v>0</v>
      </c>
      <c r="H51" s="12">
        <f t="shared" si="94"/>
        <v>16487.600000000002</v>
      </c>
      <c r="I51" s="12">
        <f t="shared" si="91"/>
        <v>0</v>
      </c>
      <c r="J51" s="13">
        <f t="shared" si="95"/>
        <v>1324.3</v>
      </c>
      <c r="K51" s="28">
        <v>0</v>
      </c>
      <c r="L51" s="28">
        <v>0</v>
      </c>
      <c r="M51" s="18">
        <v>1324.3</v>
      </c>
      <c r="N51" s="28">
        <v>0</v>
      </c>
      <c r="O51" s="13">
        <f t="shared" si="96"/>
        <v>1429.7</v>
      </c>
      <c r="P51" s="28">
        <v>0</v>
      </c>
      <c r="Q51" s="28">
        <v>0</v>
      </c>
      <c r="R51" s="18">
        <v>1429.7</v>
      </c>
      <c r="S51" s="28">
        <v>0</v>
      </c>
      <c r="T51" s="13">
        <f t="shared" si="97"/>
        <v>1558.3</v>
      </c>
      <c r="U51" s="28">
        <v>0</v>
      </c>
      <c r="V51" s="77">
        <v>0</v>
      </c>
      <c r="W51" s="83">
        <v>1558.3</v>
      </c>
      <c r="X51" s="73">
        <v>0</v>
      </c>
      <c r="Y51" s="13">
        <f t="shared" si="98"/>
        <v>1634.7</v>
      </c>
      <c r="Z51" s="28">
        <v>0</v>
      </c>
      <c r="AA51" s="77">
        <v>0</v>
      </c>
      <c r="AB51" s="83">
        <v>1634.7</v>
      </c>
      <c r="AC51" s="73">
        <v>0</v>
      </c>
      <c r="AD51" s="13">
        <f t="shared" si="99"/>
        <v>1700.1</v>
      </c>
      <c r="AE51" s="28">
        <v>0</v>
      </c>
      <c r="AF51" s="77">
        <v>0</v>
      </c>
      <c r="AG51" s="83">
        <v>1700.1</v>
      </c>
      <c r="AH51" s="73">
        <v>0</v>
      </c>
      <c r="AI51" s="13">
        <f t="shared" si="100"/>
        <v>1768.1</v>
      </c>
      <c r="AJ51" s="28">
        <v>0</v>
      </c>
      <c r="AK51" s="28">
        <v>0</v>
      </c>
      <c r="AL51" s="83">
        <v>1768.1</v>
      </c>
      <c r="AM51" s="28">
        <v>0</v>
      </c>
      <c r="AN51" s="13">
        <f t="shared" si="101"/>
        <v>1768.1</v>
      </c>
      <c r="AO51" s="28">
        <v>0</v>
      </c>
      <c r="AP51" s="28">
        <v>0</v>
      </c>
      <c r="AQ51" s="83">
        <v>1768.1</v>
      </c>
      <c r="AR51" s="28">
        <v>0</v>
      </c>
      <c r="AS51" s="13">
        <f t="shared" si="102"/>
        <v>1768.1</v>
      </c>
      <c r="AT51" s="28">
        <v>0</v>
      </c>
      <c r="AU51" s="28">
        <v>0</v>
      </c>
      <c r="AV51" s="83">
        <v>1768.1</v>
      </c>
      <c r="AW51" s="28">
        <v>0</v>
      </c>
      <c r="AX51" s="13">
        <f t="shared" si="103"/>
        <v>1768.1</v>
      </c>
      <c r="AY51" s="28">
        <v>0</v>
      </c>
      <c r="AZ51" s="28">
        <v>0</v>
      </c>
      <c r="BA51" s="83">
        <v>1768.1</v>
      </c>
      <c r="BB51" s="28">
        <v>0</v>
      </c>
      <c r="BC51" s="13">
        <f t="shared" si="104"/>
        <v>1768.1</v>
      </c>
      <c r="BD51" s="28">
        <v>0</v>
      </c>
      <c r="BE51" s="28">
        <v>0</v>
      </c>
      <c r="BF51" s="83">
        <v>1768.1</v>
      </c>
      <c r="BG51" s="28">
        <v>0</v>
      </c>
    </row>
    <row r="52" spans="1:59" ht="31.5" x14ac:dyDescent="0.25">
      <c r="A52" s="10" t="s">
        <v>119</v>
      </c>
      <c r="B52" s="44" t="s">
        <v>159</v>
      </c>
      <c r="C52" s="15" t="s">
        <v>21</v>
      </c>
      <c r="D52" s="15" t="s">
        <v>33</v>
      </c>
      <c r="E52" s="12">
        <f t="shared" si="92"/>
        <v>7465.6000000000022</v>
      </c>
      <c r="F52" s="12">
        <f t="shared" si="93"/>
        <v>0</v>
      </c>
      <c r="G52" s="12">
        <f t="shared" si="90"/>
        <v>0</v>
      </c>
      <c r="H52" s="12">
        <f t="shared" si="94"/>
        <v>7465.6000000000022</v>
      </c>
      <c r="I52" s="12">
        <f t="shared" si="91"/>
        <v>0</v>
      </c>
      <c r="J52" s="13">
        <f t="shared" si="95"/>
        <v>599.70000000000005</v>
      </c>
      <c r="K52" s="20">
        <v>0</v>
      </c>
      <c r="L52" s="20">
        <v>0</v>
      </c>
      <c r="M52" s="18">
        <v>599.70000000000005</v>
      </c>
      <c r="N52" s="20">
        <v>0</v>
      </c>
      <c r="O52" s="13">
        <f t="shared" si="96"/>
        <v>647.29999999999995</v>
      </c>
      <c r="P52" s="20">
        <v>0</v>
      </c>
      <c r="Q52" s="20">
        <v>0</v>
      </c>
      <c r="R52" s="18">
        <v>647.29999999999995</v>
      </c>
      <c r="S52" s="20">
        <v>0</v>
      </c>
      <c r="T52" s="13">
        <f t="shared" si="97"/>
        <v>705.6</v>
      </c>
      <c r="U52" s="20">
        <v>0</v>
      </c>
      <c r="V52" s="78">
        <v>0</v>
      </c>
      <c r="W52" s="83">
        <v>705.6</v>
      </c>
      <c r="X52" s="74">
        <v>0</v>
      </c>
      <c r="Y52" s="13">
        <f t="shared" si="98"/>
        <v>740.2</v>
      </c>
      <c r="Z52" s="20">
        <v>0</v>
      </c>
      <c r="AA52" s="78">
        <v>0</v>
      </c>
      <c r="AB52" s="83">
        <v>740.2</v>
      </c>
      <c r="AC52" s="74">
        <v>0</v>
      </c>
      <c r="AD52" s="13">
        <f t="shared" si="99"/>
        <v>769.8</v>
      </c>
      <c r="AE52" s="20">
        <v>0</v>
      </c>
      <c r="AF52" s="78">
        <v>0</v>
      </c>
      <c r="AG52" s="83">
        <v>769.8</v>
      </c>
      <c r="AH52" s="74">
        <v>0</v>
      </c>
      <c r="AI52" s="13">
        <f t="shared" si="100"/>
        <v>800.6</v>
      </c>
      <c r="AJ52" s="20">
        <v>0</v>
      </c>
      <c r="AK52" s="20">
        <v>0</v>
      </c>
      <c r="AL52" s="83">
        <v>800.6</v>
      </c>
      <c r="AM52" s="20">
        <v>0</v>
      </c>
      <c r="AN52" s="13">
        <f t="shared" si="101"/>
        <v>800.6</v>
      </c>
      <c r="AO52" s="20">
        <v>0</v>
      </c>
      <c r="AP52" s="20">
        <v>0</v>
      </c>
      <c r="AQ52" s="83">
        <v>800.6</v>
      </c>
      <c r="AR52" s="20">
        <v>0</v>
      </c>
      <c r="AS52" s="13">
        <f t="shared" si="102"/>
        <v>800.6</v>
      </c>
      <c r="AT52" s="20">
        <v>0</v>
      </c>
      <c r="AU52" s="20">
        <v>0</v>
      </c>
      <c r="AV52" s="83">
        <v>800.6</v>
      </c>
      <c r="AW52" s="20">
        <v>0</v>
      </c>
      <c r="AX52" s="13">
        <f t="shared" si="103"/>
        <v>800.6</v>
      </c>
      <c r="AY52" s="20">
        <v>0</v>
      </c>
      <c r="AZ52" s="20">
        <v>0</v>
      </c>
      <c r="BA52" s="83">
        <v>800.6</v>
      </c>
      <c r="BB52" s="20">
        <v>0</v>
      </c>
      <c r="BC52" s="13">
        <f t="shared" si="104"/>
        <v>800.6</v>
      </c>
      <c r="BD52" s="20">
        <v>0</v>
      </c>
      <c r="BE52" s="20">
        <v>0</v>
      </c>
      <c r="BF52" s="83">
        <v>800.6</v>
      </c>
      <c r="BG52" s="20">
        <v>0</v>
      </c>
    </row>
    <row r="53" spans="1:59" ht="31.5" x14ac:dyDescent="0.25">
      <c r="A53" s="10" t="s">
        <v>120</v>
      </c>
      <c r="B53" s="44" t="s">
        <v>160</v>
      </c>
      <c r="C53" s="15" t="s">
        <v>21</v>
      </c>
      <c r="D53" s="15" t="s">
        <v>33</v>
      </c>
      <c r="E53" s="12">
        <f t="shared" si="92"/>
        <v>14129.300000000003</v>
      </c>
      <c r="F53" s="12">
        <f t="shared" si="93"/>
        <v>0</v>
      </c>
      <c r="G53" s="12">
        <f t="shared" si="90"/>
        <v>0</v>
      </c>
      <c r="H53" s="12">
        <f t="shared" si="94"/>
        <v>14129.300000000003</v>
      </c>
      <c r="I53" s="12">
        <f t="shared" si="91"/>
        <v>0</v>
      </c>
      <c r="J53" s="13">
        <f t="shared" si="95"/>
        <v>1134.9000000000001</v>
      </c>
      <c r="K53" s="20">
        <v>0</v>
      </c>
      <c r="L53" s="20">
        <v>0</v>
      </c>
      <c r="M53" s="18">
        <v>1134.9000000000001</v>
      </c>
      <c r="N53" s="20">
        <v>0</v>
      </c>
      <c r="O53" s="13">
        <f t="shared" si="96"/>
        <v>1225.2</v>
      </c>
      <c r="P53" s="20">
        <v>0</v>
      </c>
      <c r="Q53" s="20">
        <v>0</v>
      </c>
      <c r="R53" s="18">
        <v>1225.2</v>
      </c>
      <c r="S53" s="20">
        <v>0</v>
      </c>
      <c r="T53" s="13">
        <f t="shared" si="97"/>
        <v>1335.4</v>
      </c>
      <c r="U53" s="20">
        <v>0</v>
      </c>
      <c r="V53" s="78">
        <v>0</v>
      </c>
      <c r="W53" s="83">
        <v>1335.4</v>
      </c>
      <c r="X53" s="74">
        <v>0</v>
      </c>
      <c r="Y53" s="13">
        <f t="shared" si="98"/>
        <v>1400.9</v>
      </c>
      <c r="Z53" s="20">
        <v>0</v>
      </c>
      <c r="AA53" s="78">
        <v>0</v>
      </c>
      <c r="AB53" s="83">
        <v>1400.9</v>
      </c>
      <c r="AC53" s="74">
        <v>0</v>
      </c>
      <c r="AD53" s="13">
        <f t="shared" si="99"/>
        <v>1456.9</v>
      </c>
      <c r="AE53" s="20">
        <v>0</v>
      </c>
      <c r="AF53" s="78">
        <v>0</v>
      </c>
      <c r="AG53" s="83">
        <v>1456.9</v>
      </c>
      <c r="AH53" s="74">
        <v>0</v>
      </c>
      <c r="AI53" s="13">
        <f t="shared" si="100"/>
        <v>1515.2</v>
      </c>
      <c r="AJ53" s="20">
        <v>0</v>
      </c>
      <c r="AK53" s="20">
        <v>0</v>
      </c>
      <c r="AL53" s="83">
        <v>1515.2</v>
      </c>
      <c r="AM53" s="20">
        <v>0</v>
      </c>
      <c r="AN53" s="13">
        <f t="shared" si="101"/>
        <v>1515.2</v>
      </c>
      <c r="AO53" s="20">
        <v>0</v>
      </c>
      <c r="AP53" s="20">
        <v>0</v>
      </c>
      <c r="AQ53" s="83">
        <v>1515.2</v>
      </c>
      <c r="AR53" s="20">
        <v>0</v>
      </c>
      <c r="AS53" s="13">
        <f t="shared" si="102"/>
        <v>1515.2</v>
      </c>
      <c r="AT53" s="20">
        <v>0</v>
      </c>
      <c r="AU53" s="20">
        <v>0</v>
      </c>
      <c r="AV53" s="83">
        <v>1515.2</v>
      </c>
      <c r="AW53" s="20">
        <v>0</v>
      </c>
      <c r="AX53" s="13">
        <f t="shared" si="103"/>
        <v>1515.2</v>
      </c>
      <c r="AY53" s="20">
        <v>0</v>
      </c>
      <c r="AZ53" s="20">
        <v>0</v>
      </c>
      <c r="BA53" s="83">
        <v>1515.2</v>
      </c>
      <c r="BB53" s="20">
        <v>0</v>
      </c>
      <c r="BC53" s="13">
        <f t="shared" si="104"/>
        <v>1515.2</v>
      </c>
      <c r="BD53" s="20">
        <v>0</v>
      </c>
      <c r="BE53" s="20">
        <v>0</v>
      </c>
      <c r="BF53" s="83">
        <v>1515.2</v>
      </c>
      <c r="BG53" s="20">
        <v>0</v>
      </c>
    </row>
    <row r="54" spans="1:59" ht="31.5" x14ac:dyDescent="0.25">
      <c r="A54" s="10" t="s">
        <v>121</v>
      </c>
      <c r="B54" s="44" t="s">
        <v>167</v>
      </c>
      <c r="C54" s="15" t="s">
        <v>21</v>
      </c>
      <c r="D54" s="15" t="s">
        <v>33</v>
      </c>
      <c r="E54" s="12">
        <f t="shared" si="92"/>
        <v>18060.899999999998</v>
      </c>
      <c r="F54" s="12">
        <f t="shared" si="93"/>
        <v>0</v>
      </c>
      <c r="G54" s="12">
        <f t="shared" si="90"/>
        <v>0</v>
      </c>
      <c r="H54" s="12">
        <f t="shared" si="94"/>
        <v>18060.899999999998</v>
      </c>
      <c r="I54" s="12">
        <f t="shared" si="91"/>
        <v>0</v>
      </c>
      <c r="J54" s="13">
        <f t="shared" si="95"/>
        <v>1450.7</v>
      </c>
      <c r="K54" s="20">
        <v>0</v>
      </c>
      <c r="L54" s="20">
        <v>0</v>
      </c>
      <c r="M54" s="18">
        <v>1450.7</v>
      </c>
      <c r="N54" s="20">
        <v>0</v>
      </c>
      <c r="O54" s="13">
        <f t="shared" si="96"/>
        <v>1566.1</v>
      </c>
      <c r="P54" s="20">
        <v>0</v>
      </c>
      <c r="Q54" s="20">
        <v>0</v>
      </c>
      <c r="R54" s="18">
        <v>1566.1</v>
      </c>
      <c r="S54" s="20">
        <v>0</v>
      </c>
      <c r="T54" s="13">
        <f t="shared" si="97"/>
        <v>1707.1</v>
      </c>
      <c r="U54" s="20">
        <v>0</v>
      </c>
      <c r="V54" s="78">
        <v>0</v>
      </c>
      <c r="W54" s="83">
        <v>1707.1</v>
      </c>
      <c r="X54" s="74">
        <v>0</v>
      </c>
      <c r="Y54" s="13">
        <f t="shared" si="98"/>
        <v>1790.7</v>
      </c>
      <c r="Z54" s="20">
        <v>0</v>
      </c>
      <c r="AA54" s="78">
        <v>0</v>
      </c>
      <c r="AB54" s="83">
        <v>1790.7</v>
      </c>
      <c r="AC54" s="74">
        <v>0</v>
      </c>
      <c r="AD54" s="13">
        <f t="shared" si="99"/>
        <v>1862.3</v>
      </c>
      <c r="AE54" s="20">
        <v>0</v>
      </c>
      <c r="AF54" s="78">
        <v>0</v>
      </c>
      <c r="AG54" s="83">
        <v>1862.3</v>
      </c>
      <c r="AH54" s="74">
        <v>0</v>
      </c>
      <c r="AI54" s="13">
        <f t="shared" si="100"/>
        <v>1936.8</v>
      </c>
      <c r="AJ54" s="20">
        <v>0</v>
      </c>
      <c r="AK54" s="20">
        <v>0</v>
      </c>
      <c r="AL54" s="83">
        <v>1936.8</v>
      </c>
      <c r="AM54" s="20">
        <v>0</v>
      </c>
      <c r="AN54" s="13">
        <f t="shared" si="101"/>
        <v>1936.8</v>
      </c>
      <c r="AO54" s="20">
        <v>0</v>
      </c>
      <c r="AP54" s="20">
        <v>0</v>
      </c>
      <c r="AQ54" s="83">
        <v>1936.8</v>
      </c>
      <c r="AR54" s="20">
        <v>0</v>
      </c>
      <c r="AS54" s="13">
        <f t="shared" si="102"/>
        <v>1936.8</v>
      </c>
      <c r="AT54" s="20">
        <v>0</v>
      </c>
      <c r="AU54" s="20">
        <v>0</v>
      </c>
      <c r="AV54" s="83">
        <v>1936.8</v>
      </c>
      <c r="AW54" s="20">
        <v>0</v>
      </c>
      <c r="AX54" s="13">
        <f t="shared" si="103"/>
        <v>1936.8</v>
      </c>
      <c r="AY54" s="20">
        <v>0</v>
      </c>
      <c r="AZ54" s="20">
        <v>0</v>
      </c>
      <c r="BA54" s="83">
        <v>1936.8</v>
      </c>
      <c r="BB54" s="20">
        <v>0</v>
      </c>
      <c r="BC54" s="13">
        <f t="shared" si="104"/>
        <v>1936.8</v>
      </c>
      <c r="BD54" s="20">
        <v>0</v>
      </c>
      <c r="BE54" s="20">
        <v>0</v>
      </c>
      <c r="BF54" s="83">
        <v>1936.8</v>
      </c>
      <c r="BG54" s="20">
        <v>0</v>
      </c>
    </row>
    <row r="55" spans="1:59" ht="31.5" x14ac:dyDescent="0.25">
      <c r="A55" s="10" t="s">
        <v>122</v>
      </c>
      <c r="B55" s="44" t="s">
        <v>168</v>
      </c>
      <c r="C55" s="15" t="s">
        <v>21</v>
      </c>
      <c r="D55" s="15" t="s">
        <v>33</v>
      </c>
      <c r="E55" s="12">
        <f t="shared" si="92"/>
        <v>8460.8000000000011</v>
      </c>
      <c r="F55" s="12">
        <f t="shared" si="93"/>
        <v>0</v>
      </c>
      <c r="G55" s="12">
        <f t="shared" si="90"/>
        <v>0</v>
      </c>
      <c r="H55" s="12">
        <f t="shared" si="94"/>
        <v>8460.8000000000011</v>
      </c>
      <c r="I55" s="12">
        <f t="shared" si="91"/>
        <v>0</v>
      </c>
      <c r="J55" s="13">
        <f t="shared" si="95"/>
        <v>679.6</v>
      </c>
      <c r="K55" s="20">
        <v>0</v>
      </c>
      <c r="L55" s="20">
        <v>0</v>
      </c>
      <c r="M55" s="18">
        <v>679.6</v>
      </c>
      <c r="N55" s="20">
        <v>0</v>
      </c>
      <c r="O55" s="13">
        <f t="shared" si="96"/>
        <v>733.7</v>
      </c>
      <c r="P55" s="20">
        <v>0</v>
      </c>
      <c r="Q55" s="20">
        <v>0</v>
      </c>
      <c r="R55" s="18">
        <v>733.7</v>
      </c>
      <c r="S55" s="20">
        <v>0</v>
      </c>
      <c r="T55" s="13">
        <f t="shared" si="97"/>
        <v>799.7</v>
      </c>
      <c r="U55" s="20">
        <v>0</v>
      </c>
      <c r="V55" s="78">
        <v>0</v>
      </c>
      <c r="W55" s="83">
        <v>799.7</v>
      </c>
      <c r="X55" s="74">
        <v>0</v>
      </c>
      <c r="Y55" s="13">
        <f t="shared" si="98"/>
        <v>838.9</v>
      </c>
      <c r="Z55" s="20">
        <v>0</v>
      </c>
      <c r="AA55" s="78">
        <v>0</v>
      </c>
      <c r="AB55" s="83">
        <v>838.9</v>
      </c>
      <c r="AC55" s="74">
        <v>0</v>
      </c>
      <c r="AD55" s="13">
        <f t="shared" si="99"/>
        <v>872.4</v>
      </c>
      <c r="AE55" s="20">
        <v>0</v>
      </c>
      <c r="AF55" s="78">
        <v>0</v>
      </c>
      <c r="AG55" s="83">
        <v>872.4</v>
      </c>
      <c r="AH55" s="74">
        <v>0</v>
      </c>
      <c r="AI55" s="13">
        <f t="shared" si="100"/>
        <v>907.3</v>
      </c>
      <c r="AJ55" s="20">
        <v>0</v>
      </c>
      <c r="AK55" s="20">
        <v>0</v>
      </c>
      <c r="AL55" s="83">
        <v>907.3</v>
      </c>
      <c r="AM55" s="20">
        <v>0</v>
      </c>
      <c r="AN55" s="13">
        <f t="shared" si="101"/>
        <v>907.3</v>
      </c>
      <c r="AO55" s="20">
        <v>0</v>
      </c>
      <c r="AP55" s="20">
        <v>0</v>
      </c>
      <c r="AQ55" s="83">
        <v>907.3</v>
      </c>
      <c r="AR55" s="20">
        <v>0</v>
      </c>
      <c r="AS55" s="13">
        <f t="shared" si="102"/>
        <v>907.3</v>
      </c>
      <c r="AT55" s="20">
        <v>0</v>
      </c>
      <c r="AU55" s="20">
        <v>0</v>
      </c>
      <c r="AV55" s="83">
        <v>907.3</v>
      </c>
      <c r="AW55" s="20">
        <v>0</v>
      </c>
      <c r="AX55" s="13">
        <f t="shared" si="103"/>
        <v>907.3</v>
      </c>
      <c r="AY55" s="20">
        <v>0</v>
      </c>
      <c r="AZ55" s="20">
        <v>0</v>
      </c>
      <c r="BA55" s="83">
        <v>907.3</v>
      </c>
      <c r="BB55" s="20">
        <v>0</v>
      </c>
      <c r="BC55" s="13">
        <f t="shared" si="104"/>
        <v>907.3</v>
      </c>
      <c r="BD55" s="20">
        <v>0</v>
      </c>
      <c r="BE55" s="20">
        <v>0</v>
      </c>
      <c r="BF55" s="83">
        <v>907.3</v>
      </c>
      <c r="BG55" s="20">
        <v>0</v>
      </c>
    </row>
    <row r="56" spans="1:59" ht="31.5" x14ac:dyDescent="0.25">
      <c r="A56" s="10" t="s">
        <v>123</v>
      </c>
      <c r="B56" s="44" t="s">
        <v>169</v>
      </c>
      <c r="C56" s="15" t="s">
        <v>21</v>
      </c>
      <c r="D56" s="15" t="s">
        <v>33</v>
      </c>
      <c r="E56" s="12">
        <f t="shared" si="92"/>
        <v>7327.5000000000009</v>
      </c>
      <c r="F56" s="12">
        <f t="shared" si="93"/>
        <v>0</v>
      </c>
      <c r="G56" s="12">
        <f t="shared" si="90"/>
        <v>0</v>
      </c>
      <c r="H56" s="12">
        <f t="shared" si="94"/>
        <v>7327.5000000000009</v>
      </c>
      <c r="I56" s="12">
        <f t="shared" si="91"/>
        <v>0</v>
      </c>
      <c r="J56" s="13">
        <f t="shared" si="95"/>
        <v>588.5</v>
      </c>
      <c r="K56" s="20">
        <v>0</v>
      </c>
      <c r="L56" s="20">
        <v>0</v>
      </c>
      <c r="M56" s="18">
        <v>588.5</v>
      </c>
      <c r="N56" s="20">
        <v>0</v>
      </c>
      <c r="O56" s="13">
        <f t="shared" si="96"/>
        <v>635.4</v>
      </c>
      <c r="P56" s="20">
        <v>0</v>
      </c>
      <c r="Q56" s="20">
        <v>0</v>
      </c>
      <c r="R56" s="18">
        <v>635.4</v>
      </c>
      <c r="S56" s="20">
        <v>0</v>
      </c>
      <c r="T56" s="13">
        <f t="shared" si="97"/>
        <v>692.6</v>
      </c>
      <c r="U56" s="20">
        <v>0</v>
      </c>
      <c r="V56" s="78">
        <v>0</v>
      </c>
      <c r="W56" s="83">
        <v>692.6</v>
      </c>
      <c r="X56" s="74">
        <v>0</v>
      </c>
      <c r="Y56" s="13">
        <f t="shared" si="98"/>
        <v>726.5</v>
      </c>
      <c r="Z56" s="20">
        <v>0</v>
      </c>
      <c r="AA56" s="78">
        <v>0</v>
      </c>
      <c r="AB56" s="83">
        <v>726.5</v>
      </c>
      <c r="AC56" s="74">
        <v>0</v>
      </c>
      <c r="AD56" s="13">
        <f t="shared" si="99"/>
        <v>755.5</v>
      </c>
      <c r="AE56" s="20">
        <v>0</v>
      </c>
      <c r="AF56" s="78">
        <v>0</v>
      </c>
      <c r="AG56" s="83">
        <v>755.5</v>
      </c>
      <c r="AH56" s="74">
        <v>0</v>
      </c>
      <c r="AI56" s="13">
        <f t="shared" si="100"/>
        <v>785.8</v>
      </c>
      <c r="AJ56" s="20">
        <v>0</v>
      </c>
      <c r="AK56" s="20">
        <v>0</v>
      </c>
      <c r="AL56" s="83">
        <v>785.8</v>
      </c>
      <c r="AM56" s="20">
        <v>0</v>
      </c>
      <c r="AN56" s="13">
        <f t="shared" si="101"/>
        <v>785.8</v>
      </c>
      <c r="AO56" s="20">
        <v>0</v>
      </c>
      <c r="AP56" s="20">
        <v>0</v>
      </c>
      <c r="AQ56" s="83">
        <v>785.8</v>
      </c>
      <c r="AR56" s="20">
        <v>0</v>
      </c>
      <c r="AS56" s="13">
        <f t="shared" si="102"/>
        <v>785.8</v>
      </c>
      <c r="AT56" s="20">
        <v>0</v>
      </c>
      <c r="AU56" s="20">
        <v>0</v>
      </c>
      <c r="AV56" s="83">
        <v>785.8</v>
      </c>
      <c r="AW56" s="20">
        <v>0</v>
      </c>
      <c r="AX56" s="13">
        <f t="shared" si="103"/>
        <v>785.8</v>
      </c>
      <c r="AY56" s="20">
        <v>0</v>
      </c>
      <c r="AZ56" s="20">
        <v>0</v>
      </c>
      <c r="BA56" s="83">
        <v>785.8</v>
      </c>
      <c r="BB56" s="20">
        <v>0</v>
      </c>
      <c r="BC56" s="13">
        <f t="shared" si="104"/>
        <v>785.8</v>
      </c>
      <c r="BD56" s="20">
        <v>0</v>
      </c>
      <c r="BE56" s="20">
        <v>0</v>
      </c>
      <c r="BF56" s="83">
        <v>785.8</v>
      </c>
      <c r="BG56" s="20">
        <v>0</v>
      </c>
    </row>
    <row r="57" spans="1:59" ht="31.5" x14ac:dyDescent="0.25">
      <c r="A57" s="10" t="s">
        <v>124</v>
      </c>
      <c r="B57" s="44" t="s">
        <v>171</v>
      </c>
      <c r="C57" s="15" t="s">
        <v>21</v>
      </c>
      <c r="D57" s="15" t="s">
        <v>33</v>
      </c>
      <c r="E57" s="12">
        <f t="shared" si="92"/>
        <v>7932.2</v>
      </c>
      <c r="F57" s="12">
        <f t="shared" si="93"/>
        <v>0</v>
      </c>
      <c r="G57" s="12">
        <f t="shared" si="90"/>
        <v>0</v>
      </c>
      <c r="H57" s="12">
        <f t="shared" si="94"/>
        <v>7932.2</v>
      </c>
      <c r="I57" s="12">
        <f t="shared" si="91"/>
        <v>0</v>
      </c>
      <c r="J57" s="13">
        <f t="shared" si="95"/>
        <v>1168.2</v>
      </c>
      <c r="K57" s="20">
        <v>0</v>
      </c>
      <c r="L57" s="20">
        <v>0</v>
      </c>
      <c r="M57" s="18">
        <v>1168.2</v>
      </c>
      <c r="N57" s="20">
        <v>0</v>
      </c>
      <c r="O57" s="13">
        <f t="shared" si="96"/>
        <v>637.70000000000005</v>
      </c>
      <c r="P57" s="20">
        <v>0</v>
      </c>
      <c r="Q57" s="20">
        <v>0</v>
      </c>
      <c r="R57" s="18">
        <v>637.70000000000005</v>
      </c>
      <c r="S57" s="20">
        <v>0</v>
      </c>
      <c r="T57" s="13">
        <f t="shared" si="97"/>
        <v>695.2</v>
      </c>
      <c r="U57" s="20">
        <v>0</v>
      </c>
      <c r="V57" s="78">
        <v>0</v>
      </c>
      <c r="W57" s="83">
        <v>695.2</v>
      </c>
      <c r="X57" s="74">
        <v>0</v>
      </c>
      <c r="Y57" s="13">
        <f t="shared" si="98"/>
        <v>729.2</v>
      </c>
      <c r="Z57" s="20">
        <v>0</v>
      </c>
      <c r="AA57" s="78">
        <v>0</v>
      </c>
      <c r="AB57" s="83">
        <v>729.2</v>
      </c>
      <c r="AC57" s="74">
        <v>0</v>
      </c>
      <c r="AD57" s="13">
        <f t="shared" si="99"/>
        <v>758.4</v>
      </c>
      <c r="AE57" s="20">
        <v>0</v>
      </c>
      <c r="AF57" s="78">
        <v>0</v>
      </c>
      <c r="AG57" s="83">
        <v>758.4</v>
      </c>
      <c r="AH57" s="74">
        <v>0</v>
      </c>
      <c r="AI57" s="13">
        <f t="shared" si="100"/>
        <v>788.7</v>
      </c>
      <c r="AJ57" s="20">
        <v>0</v>
      </c>
      <c r="AK57" s="20">
        <v>0</v>
      </c>
      <c r="AL57" s="83">
        <v>788.7</v>
      </c>
      <c r="AM57" s="20">
        <v>0</v>
      </c>
      <c r="AN57" s="13">
        <f t="shared" si="101"/>
        <v>788.7</v>
      </c>
      <c r="AO57" s="20">
        <v>0</v>
      </c>
      <c r="AP57" s="20">
        <v>0</v>
      </c>
      <c r="AQ57" s="83">
        <v>788.7</v>
      </c>
      <c r="AR57" s="20">
        <v>0</v>
      </c>
      <c r="AS57" s="13">
        <f t="shared" si="102"/>
        <v>788.7</v>
      </c>
      <c r="AT57" s="20">
        <v>0</v>
      </c>
      <c r="AU57" s="20">
        <v>0</v>
      </c>
      <c r="AV57" s="83">
        <v>788.7</v>
      </c>
      <c r="AW57" s="20">
        <v>0</v>
      </c>
      <c r="AX57" s="13">
        <f t="shared" si="103"/>
        <v>788.7</v>
      </c>
      <c r="AY57" s="20">
        <v>0</v>
      </c>
      <c r="AZ57" s="20">
        <v>0</v>
      </c>
      <c r="BA57" s="83">
        <v>788.7</v>
      </c>
      <c r="BB57" s="20">
        <v>0</v>
      </c>
      <c r="BC57" s="13">
        <f t="shared" si="104"/>
        <v>788.7</v>
      </c>
      <c r="BD57" s="20">
        <v>0</v>
      </c>
      <c r="BE57" s="20">
        <v>0</v>
      </c>
      <c r="BF57" s="83">
        <v>788.7</v>
      </c>
      <c r="BG57" s="20">
        <v>0</v>
      </c>
    </row>
    <row r="58" spans="1:59" ht="47.25" x14ac:dyDescent="0.25">
      <c r="A58" s="10" t="s">
        <v>140</v>
      </c>
      <c r="B58" s="44" t="s">
        <v>141</v>
      </c>
      <c r="C58" s="15" t="s">
        <v>21</v>
      </c>
      <c r="D58" s="15" t="s">
        <v>21</v>
      </c>
      <c r="E58" s="12">
        <f t="shared" ref="E58" si="105">J58+O58+T58+Y58+AD58+AI58+AN58+AS58+AX58+BC58</f>
        <v>5750</v>
      </c>
      <c r="F58" s="12">
        <f t="shared" ref="F58" si="106">K58+P58+U58+Z58+AE58+AJ58+AO58+AT58+AY58+BD58</f>
        <v>0</v>
      </c>
      <c r="G58" s="12">
        <f t="shared" ref="G58" si="107">L58+Q58+V58+AA58+AF58+AK58+AP58+AU58+AZ58+BE58</f>
        <v>0</v>
      </c>
      <c r="H58" s="12">
        <f t="shared" ref="H58" si="108">M58+R58+W58+AB58+AG58+AL58+AQ58+AV58+BA58+BF58</f>
        <v>5750</v>
      </c>
      <c r="I58" s="12">
        <f t="shared" ref="I58" si="109">N58+S58+X58+AC58+AH58+AM58+AR58+AW58+BB58+BG58</f>
        <v>0</v>
      </c>
      <c r="J58" s="13">
        <f t="shared" ref="J58" si="110">M58</f>
        <v>2953.8</v>
      </c>
      <c r="K58" s="20">
        <v>0</v>
      </c>
      <c r="L58" s="20">
        <v>0</v>
      </c>
      <c r="M58" s="18">
        <f>3903.8-950</f>
        <v>2953.8</v>
      </c>
      <c r="N58" s="20">
        <v>0</v>
      </c>
      <c r="O58" s="66">
        <f t="shared" si="96"/>
        <v>0</v>
      </c>
      <c r="P58" s="20">
        <v>0</v>
      </c>
      <c r="Q58" s="20">
        <v>0</v>
      </c>
      <c r="R58" s="26">
        <v>0</v>
      </c>
      <c r="S58" s="20">
        <v>0</v>
      </c>
      <c r="T58" s="66">
        <f t="shared" si="97"/>
        <v>669.1</v>
      </c>
      <c r="U58" s="20">
        <v>0</v>
      </c>
      <c r="V58" s="20">
        <v>0</v>
      </c>
      <c r="W58" s="82">
        <v>669.1</v>
      </c>
      <c r="X58" s="20">
        <v>0</v>
      </c>
      <c r="Y58" s="66">
        <f t="shared" si="98"/>
        <v>2127.1</v>
      </c>
      <c r="Z58" s="20">
        <v>0</v>
      </c>
      <c r="AA58" s="20">
        <v>0</v>
      </c>
      <c r="AB58" s="82">
        <f>2068.5+23.5+35.1</f>
        <v>2127.1</v>
      </c>
      <c r="AC58" s="20">
        <v>0</v>
      </c>
      <c r="AD58" s="66">
        <f t="shared" si="99"/>
        <v>0</v>
      </c>
      <c r="AE58" s="20">
        <v>0</v>
      </c>
      <c r="AF58" s="20">
        <v>0</v>
      </c>
      <c r="AG58" s="82">
        <v>0</v>
      </c>
      <c r="AH58" s="20">
        <v>0</v>
      </c>
      <c r="AI58" s="66">
        <f t="shared" si="100"/>
        <v>0</v>
      </c>
      <c r="AJ58" s="20">
        <v>0</v>
      </c>
      <c r="AK58" s="20">
        <v>0</v>
      </c>
      <c r="AL58" s="26">
        <v>0</v>
      </c>
      <c r="AM58" s="20">
        <v>0</v>
      </c>
      <c r="AN58" s="66">
        <f t="shared" si="101"/>
        <v>0</v>
      </c>
      <c r="AO58" s="20">
        <v>0</v>
      </c>
      <c r="AP58" s="20">
        <v>0</v>
      </c>
      <c r="AQ58" s="26">
        <v>0</v>
      </c>
      <c r="AR58" s="20">
        <v>0</v>
      </c>
      <c r="AS58" s="66">
        <f t="shared" si="102"/>
        <v>0</v>
      </c>
      <c r="AT58" s="20">
        <v>0</v>
      </c>
      <c r="AU58" s="20">
        <v>0</v>
      </c>
      <c r="AV58" s="26">
        <v>0</v>
      </c>
      <c r="AW58" s="20">
        <v>0</v>
      </c>
      <c r="AX58" s="66">
        <f t="shared" si="103"/>
        <v>0</v>
      </c>
      <c r="AY58" s="20">
        <v>0</v>
      </c>
      <c r="AZ58" s="20">
        <v>0</v>
      </c>
      <c r="BA58" s="26">
        <v>0</v>
      </c>
      <c r="BB58" s="20">
        <v>0</v>
      </c>
      <c r="BC58" s="66">
        <f t="shared" si="104"/>
        <v>0</v>
      </c>
      <c r="BD58" s="20">
        <v>0</v>
      </c>
      <c r="BE58" s="20">
        <v>0</v>
      </c>
      <c r="BF58" s="26">
        <v>0</v>
      </c>
      <c r="BG58" s="20">
        <v>0</v>
      </c>
    </row>
    <row r="59" spans="1:59" ht="30" customHeight="1" x14ac:dyDescent="0.25">
      <c r="A59" s="10" t="s">
        <v>51</v>
      </c>
      <c r="B59" s="105" t="s">
        <v>127</v>
      </c>
      <c r="C59" s="106"/>
      <c r="D59" s="107"/>
      <c r="E59" s="12">
        <f t="shared" ref="E59:I59" si="111">SUM(E60:E70)</f>
        <v>71006</v>
      </c>
      <c r="F59" s="12">
        <f t="shared" si="111"/>
        <v>0</v>
      </c>
      <c r="G59" s="12">
        <f t="shared" si="111"/>
        <v>0</v>
      </c>
      <c r="H59" s="12">
        <f t="shared" si="111"/>
        <v>71006</v>
      </c>
      <c r="I59" s="12">
        <f t="shared" si="111"/>
        <v>0</v>
      </c>
      <c r="J59" s="12">
        <f>SUM(J60:J70)</f>
        <v>3559</v>
      </c>
      <c r="K59" s="12">
        <f t="shared" ref="K59:BG59" si="112">SUM(K60:K70)</f>
        <v>0</v>
      </c>
      <c r="L59" s="12">
        <f t="shared" si="112"/>
        <v>0</v>
      </c>
      <c r="M59" s="12">
        <f t="shared" si="112"/>
        <v>3559</v>
      </c>
      <c r="N59" s="12">
        <f t="shared" si="112"/>
        <v>0</v>
      </c>
      <c r="O59" s="12">
        <f t="shared" si="112"/>
        <v>19906.300000000003</v>
      </c>
      <c r="P59" s="12">
        <f t="shared" si="112"/>
        <v>0</v>
      </c>
      <c r="Q59" s="12">
        <f t="shared" si="112"/>
        <v>0</v>
      </c>
      <c r="R59" s="12">
        <f t="shared" si="112"/>
        <v>19906.300000000003</v>
      </c>
      <c r="S59" s="12">
        <f t="shared" si="112"/>
        <v>0</v>
      </c>
      <c r="T59" s="12">
        <f t="shared" si="112"/>
        <v>13683.9</v>
      </c>
      <c r="U59" s="12">
        <f t="shared" si="112"/>
        <v>0</v>
      </c>
      <c r="V59" s="12">
        <f t="shared" si="112"/>
        <v>0</v>
      </c>
      <c r="W59" s="12">
        <f t="shared" si="112"/>
        <v>13683.9</v>
      </c>
      <c r="X59" s="12">
        <f t="shared" si="112"/>
        <v>0</v>
      </c>
      <c r="Y59" s="12">
        <f t="shared" si="112"/>
        <v>28536.800000000003</v>
      </c>
      <c r="Z59" s="12">
        <f t="shared" si="112"/>
        <v>0</v>
      </c>
      <c r="AA59" s="12">
        <f t="shared" si="112"/>
        <v>0</v>
      </c>
      <c r="AB59" s="12">
        <f t="shared" si="112"/>
        <v>28536.800000000003</v>
      </c>
      <c r="AC59" s="12">
        <f t="shared" si="112"/>
        <v>0</v>
      </c>
      <c r="AD59" s="12">
        <f t="shared" si="112"/>
        <v>5320</v>
      </c>
      <c r="AE59" s="12">
        <f t="shared" si="112"/>
        <v>0</v>
      </c>
      <c r="AF59" s="12">
        <f t="shared" si="112"/>
        <v>0</v>
      </c>
      <c r="AG59" s="12">
        <f t="shared" si="112"/>
        <v>5320</v>
      </c>
      <c r="AH59" s="12">
        <f t="shared" si="112"/>
        <v>0</v>
      </c>
      <c r="AI59" s="12">
        <f t="shared" si="112"/>
        <v>0</v>
      </c>
      <c r="AJ59" s="12">
        <f t="shared" si="112"/>
        <v>0</v>
      </c>
      <c r="AK59" s="12">
        <f t="shared" si="112"/>
        <v>0</v>
      </c>
      <c r="AL59" s="12">
        <f t="shared" si="112"/>
        <v>0</v>
      </c>
      <c r="AM59" s="12">
        <f t="shared" si="112"/>
        <v>0</v>
      </c>
      <c r="AN59" s="12">
        <f t="shared" si="112"/>
        <v>0</v>
      </c>
      <c r="AO59" s="12">
        <f t="shared" si="112"/>
        <v>0</v>
      </c>
      <c r="AP59" s="12">
        <f t="shared" si="112"/>
        <v>0</v>
      </c>
      <c r="AQ59" s="12">
        <f t="shared" si="112"/>
        <v>0</v>
      </c>
      <c r="AR59" s="12">
        <f t="shared" si="112"/>
        <v>0</v>
      </c>
      <c r="AS59" s="12">
        <f t="shared" si="112"/>
        <v>0</v>
      </c>
      <c r="AT59" s="12">
        <f t="shared" si="112"/>
        <v>0</v>
      </c>
      <c r="AU59" s="12">
        <f t="shared" si="112"/>
        <v>0</v>
      </c>
      <c r="AV59" s="12">
        <f t="shared" si="112"/>
        <v>0</v>
      </c>
      <c r="AW59" s="12">
        <f t="shared" si="112"/>
        <v>0</v>
      </c>
      <c r="AX59" s="12">
        <f t="shared" si="112"/>
        <v>0</v>
      </c>
      <c r="AY59" s="12">
        <f t="shared" si="112"/>
        <v>0</v>
      </c>
      <c r="AZ59" s="12">
        <f t="shared" si="112"/>
        <v>0</v>
      </c>
      <c r="BA59" s="12">
        <f t="shared" si="112"/>
        <v>0</v>
      </c>
      <c r="BB59" s="12">
        <f t="shared" si="112"/>
        <v>0</v>
      </c>
      <c r="BC59" s="12">
        <f t="shared" si="112"/>
        <v>0</v>
      </c>
      <c r="BD59" s="12">
        <f t="shared" si="112"/>
        <v>0</v>
      </c>
      <c r="BE59" s="12">
        <f t="shared" si="112"/>
        <v>0</v>
      </c>
      <c r="BF59" s="12">
        <f t="shared" si="112"/>
        <v>0</v>
      </c>
      <c r="BG59" s="12">
        <f t="shared" si="112"/>
        <v>0</v>
      </c>
    </row>
    <row r="60" spans="1:59" ht="87.75" customHeight="1" x14ac:dyDescent="0.25">
      <c r="A60" s="10" t="s">
        <v>125</v>
      </c>
      <c r="B60" s="23" t="s">
        <v>99</v>
      </c>
      <c r="C60" s="15" t="s">
        <v>21</v>
      </c>
      <c r="D60" s="15" t="s">
        <v>33</v>
      </c>
      <c r="E60" s="12">
        <f t="shared" ref="E60:F62" si="113">J60+O60+T60+Y60+AD60+AI60+AN60+AS60+AX60+BC60</f>
        <v>2609</v>
      </c>
      <c r="F60" s="12">
        <f t="shared" si="113"/>
        <v>0</v>
      </c>
      <c r="G60" s="12">
        <f t="shared" ref="G60" si="114">L60+Q60+V60+AA60+AF60+AK60+AP60+AU60+AZ60+BE60</f>
        <v>0</v>
      </c>
      <c r="H60" s="49">
        <f t="shared" ref="H60:H65" si="115">M60+R60+W60+AB60+AG60+AL60+AQ60+AV60+BA60+BF60</f>
        <v>2609</v>
      </c>
      <c r="I60" s="12">
        <f t="shared" ref="I60" si="116">N60+S60+X60+AC60+AH60+AM60+AR60+AW60+BB60+BG60</f>
        <v>0</v>
      </c>
      <c r="J60" s="32">
        <f t="shared" ref="J60:J65" si="117">M60</f>
        <v>2609</v>
      </c>
      <c r="K60" s="20">
        <v>0</v>
      </c>
      <c r="L60" s="20">
        <v>0</v>
      </c>
      <c r="M60" s="26">
        <f>2827.3-218.3</f>
        <v>2609</v>
      </c>
      <c r="N60" s="20">
        <v>0</v>
      </c>
      <c r="O60" s="20">
        <f t="shared" ref="O60:O65" si="118">R60</f>
        <v>0</v>
      </c>
      <c r="P60" s="20">
        <v>0</v>
      </c>
      <c r="Q60" s="20">
        <v>0</v>
      </c>
      <c r="R60" s="21">
        <v>0</v>
      </c>
      <c r="S60" s="20">
        <v>0</v>
      </c>
      <c r="T60" s="20">
        <f t="shared" ref="T60:T65" si="119">W60</f>
        <v>0</v>
      </c>
      <c r="U60" s="20">
        <v>0</v>
      </c>
      <c r="V60" s="20">
        <v>0</v>
      </c>
      <c r="W60" s="21">
        <v>0</v>
      </c>
      <c r="X60" s="20">
        <v>0</v>
      </c>
      <c r="Y60" s="20">
        <f t="shared" ref="Y60:Y65" si="120">AB60</f>
        <v>0</v>
      </c>
      <c r="Z60" s="20">
        <v>0</v>
      </c>
      <c r="AA60" s="20">
        <v>0</v>
      </c>
      <c r="AB60" s="21">
        <v>0</v>
      </c>
      <c r="AC60" s="20">
        <v>0</v>
      </c>
      <c r="AD60" s="20">
        <f t="shared" ref="AD60:AD65" si="121">AG60</f>
        <v>0</v>
      </c>
      <c r="AE60" s="20">
        <v>0</v>
      </c>
      <c r="AF60" s="20">
        <v>0</v>
      </c>
      <c r="AG60" s="21">
        <v>0</v>
      </c>
      <c r="AH60" s="20">
        <v>0</v>
      </c>
      <c r="AI60" s="20">
        <f t="shared" ref="AI60:AI65" si="122">AL60</f>
        <v>0</v>
      </c>
      <c r="AJ60" s="20">
        <v>0</v>
      </c>
      <c r="AK60" s="20">
        <v>0</v>
      </c>
      <c r="AL60" s="21">
        <v>0</v>
      </c>
      <c r="AM60" s="20">
        <v>0</v>
      </c>
      <c r="AN60" s="20">
        <f t="shared" ref="AN60:AN65" si="123">AQ60</f>
        <v>0</v>
      </c>
      <c r="AO60" s="20">
        <v>0</v>
      </c>
      <c r="AP60" s="20">
        <v>0</v>
      </c>
      <c r="AQ60" s="21">
        <v>0</v>
      </c>
      <c r="AR60" s="20">
        <v>0</v>
      </c>
      <c r="AS60" s="20">
        <f t="shared" ref="AS60:AS65" si="124">AV60</f>
        <v>0</v>
      </c>
      <c r="AT60" s="20">
        <v>0</v>
      </c>
      <c r="AU60" s="20">
        <v>0</v>
      </c>
      <c r="AV60" s="21">
        <v>0</v>
      </c>
      <c r="AW60" s="20">
        <v>0</v>
      </c>
      <c r="AX60" s="20">
        <f t="shared" ref="AX60:AX65" si="125">BA60</f>
        <v>0</v>
      </c>
      <c r="AY60" s="20">
        <v>0</v>
      </c>
      <c r="AZ60" s="20">
        <v>0</v>
      </c>
      <c r="BA60" s="21">
        <v>0</v>
      </c>
      <c r="BB60" s="20">
        <v>0</v>
      </c>
      <c r="BC60" s="20">
        <f t="shared" ref="BC60:BC65" si="126">BF60</f>
        <v>0</v>
      </c>
      <c r="BD60" s="20">
        <v>0</v>
      </c>
      <c r="BE60" s="20">
        <v>0</v>
      </c>
      <c r="BF60" s="21">
        <v>0</v>
      </c>
      <c r="BG60" s="20">
        <v>0</v>
      </c>
    </row>
    <row r="61" spans="1:59" ht="87.75" customHeight="1" x14ac:dyDescent="0.25">
      <c r="A61" s="10" t="s">
        <v>146</v>
      </c>
      <c r="B61" s="23" t="s">
        <v>177</v>
      </c>
      <c r="C61" s="15" t="s">
        <v>21</v>
      </c>
      <c r="D61" s="15" t="s">
        <v>33</v>
      </c>
      <c r="E61" s="12">
        <f t="shared" si="113"/>
        <v>2308.5</v>
      </c>
      <c r="F61" s="12">
        <f t="shared" si="113"/>
        <v>0</v>
      </c>
      <c r="G61" s="12">
        <f t="shared" ref="G61" si="127">L61+Q61+V61+AA61+AF61+AK61+AP61+AU61+AZ61+BE61</f>
        <v>0</v>
      </c>
      <c r="H61" s="49">
        <f t="shared" si="115"/>
        <v>2308.5</v>
      </c>
      <c r="I61" s="12">
        <f t="shared" ref="I61" si="128">N61+S61+X61+AC61+AH61+AM61+AR61+AW61+BB61+BG61</f>
        <v>0</v>
      </c>
      <c r="J61" s="32">
        <f t="shared" si="117"/>
        <v>950</v>
      </c>
      <c r="K61" s="20">
        <v>0</v>
      </c>
      <c r="L61" s="20">
        <v>0</v>
      </c>
      <c r="M61" s="26">
        <v>950</v>
      </c>
      <c r="N61" s="20">
        <v>0</v>
      </c>
      <c r="O61" s="48">
        <f t="shared" si="118"/>
        <v>0</v>
      </c>
      <c r="P61" s="20">
        <v>0</v>
      </c>
      <c r="Q61" s="20">
        <v>0</v>
      </c>
      <c r="R61" s="47">
        <f>1850-1850</f>
        <v>0</v>
      </c>
      <c r="S61" s="20">
        <v>0</v>
      </c>
      <c r="T61" s="48">
        <f t="shared" si="119"/>
        <v>1358.5</v>
      </c>
      <c r="U61" s="20">
        <v>0</v>
      </c>
      <c r="V61" s="20">
        <v>0</v>
      </c>
      <c r="W61" s="47">
        <f>2027.6-669.1</f>
        <v>1358.5</v>
      </c>
      <c r="X61" s="20">
        <v>0</v>
      </c>
      <c r="Y61" s="20">
        <f t="shared" si="120"/>
        <v>0</v>
      </c>
      <c r="Z61" s="20">
        <v>0</v>
      </c>
      <c r="AA61" s="20">
        <v>0</v>
      </c>
      <c r="AB61" s="21">
        <v>0</v>
      </c>
      <c r="AC61" s="20">
        <v>0</v>
      </c>
      <c r="AD61" s="20">
        <f t="shared" si="121"/>
        <v>0</v>
      </c>
      <c r="AE61" s="20">
        <v>0</v>
      </c>
      <c r="AF61" s="20">
        <v>0</v>
      </c>
      <c r="AG61" s="21">
        <v>0</v>
      </c>
      <c r="AH61" s="20">
        <v>0</v>
      </c>
      <c r="AI61" s="20">
        <f t="shared" si="122"/>
        <v>0</v>
      </c>
      <c r="AJ61" s="20">
        <v>0</v>
      </c>
      <c r="AK61" s="20">
        <v>0</v>
      </c>
      <c r="AL61" s="21">
        <v>0</v>
      </c>
      <c r="AM61" s="20">
        <v>0</v>
      </c>
      <c r="AN61" s="20">
        <f t="shared" si="123"/>
        <v>0</v>
      </c>
      <c r="AO61" s="20">
        <v>0</v>
      </c>
      <c r="AP61" s="20">
        <v>0</v>
      </c>
      <c r="AQ61" s="21">
        <v>0</v>
      </c>
      <c r="AR61" s="20">
        <v>0</v>
      </c>
      <c r="AS61" s="20">
        <f t="shared" si="124"/>
        <v>0</v>
      </c>
      <c r="AT61" s="20">
        <v>0</v>
      </c>
      <c r="AU61" s="20">
        <v>0</v>
      </c>
      <c r="AV61" s="21">
        <v>0</v>
      </c>
      <c r="AW61" s="20">
        <v>0</v>
      </c>
      <c r="AX61" s="20">
        <f t="shared" si="125"/>
        <v>0</v>
      </c>
      <c r="AY61" s="20">
        <v>0</v>
      </c>
      <c r="AZ61" s="20">
        <v>0</v>
      </c>
      <c r="BA61" s="21">
        <v>0</v>
      </c>
      <c r="BB61" s="20">
        <v>0</v>
      </c>
      <c r="BC61" s="20">
        <f t="shared" si="126"/>
        <v>0</v>
      </c>
      <c r="BD61" s="20">
        <v>0</v>
      </c>
      <c r="BE61" s="20">
        <v>0</v>
      </c>
      <c r="BF61" s="21">
        <v>0</v>
      </c>
      <c r="BG61" s="20">
        <v>0</v>
      </c>
    </row>
    <row r="62" spans="1:59" ht="72" customHeight="1" x14ac:dyDescent="0.25">
      <c r="A62" s="10" t="s">
        <v>150</v>
      </c>
      <c r="B62" s="23" t="s">
        <v>183</v>
      </c>
      <c r="C62" s="15" t="s">
        <v>21</v>
      </c>
      <c r="D62" s="15" t="s">
        <v>33</v>
      </c>
      <c r="E62" s="12">
        <f t="shared" si="113"/>
        <v>19923.099999999999</v>
      </c>
      <c r="F62" s="12">
        <f t="shared" si="113"/>
        <v>0</v>
      </c>
      <c r="G62" s="12">
        <f t="shared" ref="G62" si="129">L62+Q62+V62+AA62+AF62+AK62+AP62+AU62+AZ62+BE62</f>
        <v>0</v>
      </c>
      <c r="H62" s="49">
        <f t="shared" si="115"/>
        <v>19923.099999999999</v>
      </c>
      <c r="I62" s="12">
        <f t="shared" ref="I62" si="130">N62+S62+X62+AC62+AH62+AM62+AR62+AW62+BB62+BG62</f>
        <v>0</v>
      </c>
      <c r="J62" s="32">
        <f t="shared" si="117"/>
        <v>0</v>
      </c>
      <c r="K62" s="20">
        <v>0</v>
      </c>
      <c r="L62" s="20">
        <v>0</v>
      </c>
      <c r="M62" s="26">
        <v>0</v>
      </c>
      <c r="N62" s="20">
        <v>0</v>
      </c>
      <c r="O62" s="48">
        <f t="shared" si="118"/>
        <v>9927.6</v>
      </c>
      <c r="P62" s="20">
        <v>0</v>
      </c>
      <c r="Q62" s="20">
        <v>0</v>
      </c>
      <c r="R62" s="47">
        <v>9927.6</v>
      </c>
      <c r="S62" s="20">
        <v>0</v>
      </c>
      <c r="T62" s="48">
        <f t="shared" si="119"/>
        <v>9995.5</v>
      </c>
      <c r="U62" s="20">
        <v>0</v>
      </c>
      <c r="V62" s="20">
        <v>0</v>
      </c>
      <c r="W62" s="47">
        <v>9995.5</v>
      </c>
      <c r="X62" s="20">
        <v>0</v>
      </c>
      <c r="Y62" s="20">
        <f t="shared" si="120"/>
        <v>0</v>
      </c>
      <c r="Z62" s="20">
        <v>0</v>
      </c>
      <c r="AA62" s="20">
        <v>0</v>
      </c>
      <c r="AB62" s="21">
        <v>0</v>
      </c>
      <c r="AC62" s="20">
        <v>0</v>
      </c>
      <c r="AD62" s="20">
        <f t="shared" si="121"/>
        <v>0</v>
      </c>
      <c r="AE62" s="20">
        <v>0</v>
      </c>
      <c r="AF62" s="20">
        <v>0</v>
      </c>
      <c r="AG62" s="21">
        <v>0</v>
      </c>
      <c r="AH62" s="20">
        <v>0</v>
      </c>
      <c r="AI62" s="20">
        <f t="shared" si="122"/>
        <v>0</v>
      </c>
      <c r="AJ62" s="20">
        <v>0</v>
      </c>
      <c r="AK62" s="20">
        <v>0</v>
      </c>
      <c r="AL62" s="21">
        <v>0</v>
      </c>
      <c r="AM62" s="20">
        <v>0</v>
      </c>
      <c r="AN62" s="20">
        <f t="shared" si="123"/>
        <v>0</v>
      </c>
      <c r="AO62" s="20">
        <v>0</v>
      </c>
      <c r="AP62" s="20">
        <v>0</v>
      </c>
      <c r="AQ62" s="21">
        <v>0</v>
      </c>
      <c r="AR62" s="20">
        <v>0</v>
      </c>
      <c r="AS62" s="20">
        <f t="shared" si="124"/>
        <v>0</v>
      </c>
      <c r="AT62" s="20">
        <v>0</v>
      </c>
      <c r="AU62" s="20">
        <v>0</v>
      </c>
      <c r="AV62" s="21">
        <v>0</v>
      </c>
      <c r="AW62" s="20">
        <v>0</v>
      </c>
      <c r="AX62" s="20">
        <f t="shared" si="125"/>
        <v>0</v>
      </c>
      <c r="AY62" s="20">
        <v>0</v>
      </c>
      <c r="AZ62" s="20">
        <v>0</v>
      </c>
      <c r="BA62" s="21">
        <v>0</v>
      </c>
      <c r="BB62" s="20">
        <v>0</v>
      </c>
      <c r="BC62" s="20">
        <f t="shared" si="126"/>
        <v>0</v>
      </c>
      <c r="BD62" s="20">
        <v>0</v>
      </c>
      <c r="BE62" s="20">
        <v>0</v>
      </c>
      <c r="BF62" s="21">
        <v>0</v>
      </c>
      <c r="BG62" s="20">
        <v>0</v>
      </c>
    </row>
    <row r="63" spans="1:59" ht="62.25" customHeight="1" x14ac:dyDescent="0.25">
      <c r="A63" s="10" t="s">
        <v>180</v>
      </c>
      <c r="B63" s="23" t="s">
        <v>184</v>
      </c>
      <c r="C63" s="15" t="s">
        <v>21</v>
      </c>
      <c r="D63" s="15" t="s">
        <v>33</v>
      </c>
      <c r="E63" s="12">
        <f t="shared" ref="E63" si="131">J63+O63+T63+Y63+AD63+AI63+AN63+AS63+AX63+BC63</f>
        <v>9978.7000000000007</v>
      </c>
      <c r="F63" s="12">
        <f t="shared" ref="F63" si="132">K63+P63+U63+Z63+AE63+AJ63+AO63+AT63+AY63+BD63</f>
        <v>0</v>
      </c>
      <c r="G63" s="12">
        <f t="shared" ref="G63" si="133">L63+Q63+V63+AA63+AF63+AK63+AP63+AU63+AZ63+BE63</f>
        <v>0</v>
      </c>
      <c r="H63" s="49">
        <f t="shared" si="115"/>
        <v>9978.7000000000007</v>
      </c>
      <c r="I63" s="12">
        <f t="shared" ref="I63" si="134">N63+S63+X63+AC63+AH63+AM63+AR63+AW63+BB63+BG63</f>
        <v>0</v>
      </c>
      <c r="J63" s="32">
        <f t="shared" si="117"/>
        <v>0</v>
      </c>
      <c r="K63" s="20">
        <v>0</v>
      </c>
      <c r="L63" s="20">
        <v>0</v>
      </c>
      <c r="M63" s="26">
        <v>0</v>
      </c>
      <c r="N63" s="20">
        <v>0</v>
      </c>
      <c r="O63" s="48">
        <f t="shared" si="118"/>
        <v>9978.7000000000007</v>
      </c>
      <c r="P63" s="20">
        <v>0</v>
      </c>
      <c r="Q63" s="20">
        <v>0</v>
      </c>
      <c r="R63" s="47">
        <v>9978.7000000000007</v>
      </c>
      <c r="S63" s="20">
        <v>0</v>
      </c>
      <c r="T63" s="20">
        <f t="shared" si="119"/>
        <v>0</v>
      </c>
      <c r="U63" s="20">
        <v>0</v>
      </c>
      <c r="V63" s="20">
        <v>0</v>
      </c>
      <c r="W63" s="21">
        <v>0</v>
      </c>
      <c r="X63" s="20">
        <v>0</v>
      </c>
      <c r="Y63" s="20">
        <f t="shared" si="120"/>
        <v>0</v>
      </c>
      <c r="Z63" s="20">
        <v>0</v>
      </c>
      <c r="AA63" s="20">
        <v>0</v>
      </c>
      <c r="AB63" s="21">
        <v>0</v>
      </c>
      <c r="AC63" s="20">
        <v>0</v>
      </c>
      <c r="AD63" s="20">
        <f t="shared" si="121"/>
        <v>0</v>
      </c>
      <c r="AE63" s="20">
        <v>0</v>
      </c>
      <c r="AF63" s="20">
        <v>0</v>
      </c>
      <c r="AG63" s="21">
        <v>0</v>
      </c>
      <c r="AH63" s="20">
        <v>0</v>
      </c>
      <c r="AI63" s="20">
        <f t="shared" si="122"/>
        <v>0</v>
      </c>
      <c r="AJ63" s="20">
        <v>0</v>
      </c>
      <c r="AK63" s="20">
        <v>0</v>
      </c>
      <c r="AL63" s="21">
        <v>0</v>
      </c>
      <c r="AM63" s="20">
        <v>0</v>
      </c>
      <c r="AN63" s="20">
        <f t="shared" si="123"/>
        <v>0</v>
      </c>
      <c r="AO63" s="20">
        <v>0</v>
      </c>
      <c r="AP63" s="20">
        <v>0</v>
      </c>
      <c r="AQ63" s="21">
        <v>0</v>
      </c>
      <c r="AR63" s="20">
        <v>0</v>
      </c>
      <c r="AS63" s="20">
        <f t="shared" si="124"/>
        <v>0</v>
      </c>
      <c r="AT63" s="20">
        <v>0</v>
      </c>
      <c r="AU63" s="20">
        <v>0</v>
      </c>
      <c r="AV63" s="21">
        <v>0</v>
      </c>
      <c r="AW63" s="20">
        <v>0</v>
      </c>
      <c r="AX63" s="20">
        <f t="shared" si="125"/>
        <v>0</v>
      </c>
      <c r="AY63" s="20">
        <v>0</v>
      </c>
      <c r="AZ63" s="20">
        <v>0</v>
      </c>
      <c r="BA63" s="21">
        <v>0</v>
      </c>
      <c r="BB63" s="20">
        <v>0</v>
      </c>
      <c r="BC63" s="20">
        <f t="shared" si="126"/>
        <v>0</v>
      </c>
      <c r="BD63" s="20">
        <v>0</v>
      </c>
      <c r="BE63" s="20">
        <v>0</v>
      </c>
      <c r="BF63" s="21">
        <v>0</v>
      </c>
      <c r="BG63" s="20">
        <v>0</v>
      </c>
    </row>
    <row r="64" spans="1:59" ht="62.25" customHeight="1" x14ac:dyDescent="0.25">
      <c r="A64" s="10" t="s">
        <v>185</v>
      </c>
      <c r="B64" s="23" t="s">
        <v>193</v>
      </c>
      <c r="C64" s="15" t="s">
        <v>21</v>
      </c>
      <c r="D64" s="15" t="s">
        <v>33</v>
      </c>
      <c r="E64" s="12">
        <f t="shared" ref="E64" si="135">J64+O64+T64+Y64+AD64+AI64+AN64+AS64+AX64+BC64</f>
        <v>2329.9</v>
      </c>
      <c r="F64" s="12">
        <f t="shared" ref="F64" si="136">K64+P64+U64+Z64+AE64+AJ64+AO64+AT64+AY64+BD64</f>
        <v>0</v>
      </c>
      <c r="G64" s="12">
        <f t="shared" ref="G64" si="137">L64+Q64+V64+AA64+AF64+AK64+AP64+AU64+AZ64+BE64</f>
        <v>0</v>
      </c>
      <c r="H64" s="49">
        <f t="shared" si="115"/>
        <v>2329.9</v>
      </c>
      <c r="I64" s="12">
        <f t="shared" ref="I64" si="138">N64+S64+X64+AC64+AH64+AM64+AR64+AW64+BB64+BG64</f>
        <v>0</v>
      </c>
      <c r="J64" s="32">
        <f t="shared" si="117"/>
        <v>0</v>
      </c>
      <c r="K64" s="20">
        <v>0</v>
      </c>
      <c r="L64" s="20">
        <v>0</v>
      </c>
      <c r="M64" s="26">
        <v>0</v>
      </c>
      <c r="N64" s="20">
        <v>0</v>
      </c>
      <c r="O64" s="48">
        <f t="shared" si="118"/>
        <v>0</v>
      </c>
      <c r="P64" s="20">
        <v>0</v>
      </c>
      <c r="Q64" s="20">
        <v>0</v>
      </c>
      <c r="R64" s="47">
        <v>0</v>
      </c>
      <c r="S64" s="20">
        <v>0</v>
      </c>
      <c r="T64" s="48">
        <f t="shared" si="119"/>
        <v>2329.9</v>
      </c>
      <c r="U64" s="20">
        <v>0</v>
      </c>
      <c r="V64" s="20">
        <v>0</v>
      </c>
      <c r="W64" s="47">
        <v>2329.9</v>
      </c>
      <c r="X64" s="20">
        <v>0</v>
      </c>
      <c r="Y64" s="20">
        <f t="shared" si="120"/>
        <v>0</v>
      </c>
      <c r="Z64" s="20">
        <v>0</v>
      </c>
      <c r="AA64" s="20">
        <v>0</v>
      </c>
      <c r="AB64" s="21">
        <v>0</v>
      </c>
      <c r="AC64" s="20">
        <v>0</v>
      </c>
      <c r="AD64" s="20">
        <f t="shared" si="121"/>
        <v>0</v>
      </c>
      <c r="AE64" s="20">
        <v>0</v>
      </c>
      <c r="AF64" s="20">
        <v>0</v>
      </c>
      <c r="AG64" s="21">
        <v>0</v>
      </c>
      <c r="AH64" s="20">
        <v>0</v>
      </c>
      <c r="AI64" s="20">
        <f t="shared" si="122"/>
        <v>0</v>
      </c>
      <c r="AJ64" s="20">
        <v>0</v>
      </c>
      <c r="AK64" s="20">
        <v>0</v>
      </c>
      <c r="AL64" s="21">
        <v>0</v>
      </c>
      <c r="AM64" s="20">
        <v>0</v>
      </c>
      <c r="AN64" s="20">
        <f t="shared" si="123"/>
        <v>0</v>
      </c>
      <c r="AO64" s="20">
        <v>0</v>
      </c>
      <c r="AP64" s="20">
        <v>0</v>
      </c>
      <c r="AQ64" s="21">
        <v>0</v>
      </c>
      <c r="AR64" s="20">
        <v>0</v>
      </c>
      <c r="AS64" s="20">
        <f t="shared" si="124"/>
        <v>0</v>
      </c>
      <c r="AT64" s="20">
        <v>0</v>
      </c>
      <c r="AU64" s="20">
        <v>0</v>
      </c>
      <c r="AV64" s="21">
        <v>0</v>
      </c>
      <c r="AW64" s="20">
        <v>0</v>
      </c>
      <c r="AX64" s="20">
        <f t="shared" si="125"/>
        <v>0</v>
      </c>
      <c r="AY64" s="20">
        <v>0</v>
      </c>
      <c r="AZ64" s="20">
        <v>0</v>
      </c>
      <c r="BA64" s="21">
        <v>0</v>
      </c>
      <c r="BB64" s="20">
        <v>0</v>
      </c>
      <c r="BC64" s="20">
        <f t="shared" si="126"/>
        <v>0</v>
      </c>
      <c r="BD64" s="20">
        <v>0</v>
      </c>
      <c r="BE64" s="20">
        <v>0</v>
      </c>
      <c r="BF64" s="21">
        <v>0</v>
      </c>
      <c r="BG64" s="20">
        <v>0</v>
      </c>
    </row>
    <row r="65" spans="1:59" ht="62.25" customHeight="1" x14ac:dyDescent="0.25">
      <c r="A65" s="10" t="s">
        <v>190</v>
      </c>
      <c r="B65" s="23" t="s">
        <v>191</v>
      </c>
      <c r="C65" s="15" t="s">
        <v>21</v>
      </c>
      <c r="D65" s="15" t="s">
        <v>33</v>
      </c>
      <c r="E65" s="12">
        <f t="shared" ref="E65" si="139">J65+O65+T65+Y65+AD65+AI65+AN65+AS65+AX65+BC65</f>
        <v>4510</v>
      </c>
      <c r="F65" s="12">
        <f t="shared" ref="F65" si="140">K65+P65+U65+Z65+AE65+AJ65+AO65+AT65+AY65+BD65</f>
        <v>0</v>
      </c>
      <c r="G65" s="12">
        <f t="shared" ref="G65" si="141">L65+Q65+V65+AA65+AF65+AK65+AP65+AU65+AZ65+BE65</f>
        <v>0</v>
      </c>
      <c r="H65" s="49">
        <f t="shared" si="115"/>
        <v>4510</v>
      </c>
      <c r="I65" s="12">
        <f t="shared" ref="I65" si="142">N65+S65+X65+AC65+AH65+AM65+AR65+AW65+BB65+BG65</f>
        <v>0</v>
      </c>
      <c r="J65" s="32">
        <f t="shared" si="117"/>
        <v>0</v>
      </c>
      <c r="K65" s="20">
        <v>0</v>
      </c>
      <c r="L65" s="20">
        <v>0</v>
      </c>
      <c r="M65" s="26">
        <v>0</v>
      </c>
      <c r="N65" s="20">
        <v>0</v>
      </c>
      <c r="O65" s="48">
        <f t="shared" si="118"/>
        <v>0</v>
      </c>
      <c r="P65" s="20">
        <v>0</v>
      </c>
      <c r="Q65" s="20">
        <v>0</v>
      </c>
      <c r="R65" s="47">
        <v>0</v>
      </c>
      <c r="S65" s="20">
        <v>0</v>
      </c>
      <c r="T65" s="48">
        <f t="shared" si="119"/>
        <v>0</v>
      </c>
      <c r="U65" s="20">
        <v>0</v>
      </c>
      <c r="V65" s="20">
        <v>0</v>
      </c>
      <c r="W65" s="47">
        <v>0</v>
      </c>
      <c r="X65" s="20">
        <v>0</v>
      </c>
      <c r="Y65" s="48">
        <f t="shared" si="120"/>
        <v>4510</v>
      </c>
      <c r="Z65" s="20">
        <v>0</v>
      </c>
      <c r="AA65" s="20">
        <v>0</v>
      </c>
      <c r="AB65" s="47">
        <v>4510</v>
      </c>
      <c r="AC65" s="20">
        <v>0</v>
      </c>
      <c r="AD65" s="20">
        <f t="shared" si="121"/>
        <v>0</v>
      </c>
      <c r="AE65" s="20">
        <v>0</v>
      </c>
      <c r="AF65" s="20">
        <v>0</v>
      </c>
      <c r="AG65" s="21">
        <v>0</v>
      </c>
      <c r="AH65" s="20">
        <v>0</v>
      </c>
      <c r="AI65" s="20">
        <f t="shared" si="122"/>
        <v>0</v>
      </c>
      <c r="AJ65" s="20">
        <v>0</v>
      </c>
      <c r="AK65" s="20">
        <v>0</v>
      </c>
      <c r="AL65" s="21">
        <v>0</v>
      </c>
      <c r="AM65" s="20">
        <v>0</v>
      </c>
      <c r="AN65" s="20">
        <f t="shared" si="123"/>
        <v>0</v>
      </c>
      <c r="AO65" s="20">
        <v>0</v>
      </c>
      <c r="AP65" s="20">
        <v>0</v>
      </c>
      <c r="AQ65" s="21">
        <v>0</v>
      </c>
      <c r="AR65" s="20">
        <v>0</v>
      </c>
      <c r="AS65" s="20">
        <f t="shared" si="124"/>
        <v>0</v>
      </c>
      <c r="AT65" s="20">
        <v>0</v>
      </c>
      <c r="AU65" s="20">
        <v>0</v>
      </c>
      <c r="AV65" s="21">
        <v>0</v>
      </c>
      <c r="AW65" s="20">
        <v>0</v>
      </c>
      <c r="AX65" s="20">
        <f t="shared" si="125"/>
        <v>0</v>
      </c>
      <c r="AY65" s="20">
        <v>0</v>
      </c>
      <c r="AZ65" s="20">
        <v>0</v>
      </c>
      <c r="BA65" s="21">
        <v>0</v>
      </c>
      <c r="BB65" s="20">
        <v>0</v>
      </c>
      <c r="BC65" s="20">
        <f t="shared" si="126"/>
        <v>0</v>
      </c>
      <c r="BD65" s="20">
        <v>0</v>
      </c>
      <c r="BE65" s="20">
        <v>0</v>
      </c>
      <c r="BF65" s="21">
        <v>0</v>
      </c>
      <c r="BG65" s="20">
        <v>0</v>
      </c>
    </row>
    <row r="66" spans="1:59" ht="62.25" customHeight="1" x14ac:dyDescent="0.25">
      <c r="A66" s="10" t="s">
        <v>194</v>
      </c>
      <c r="B66" s="23" t="s">
        <v>195</v>
      </c>
      <c r="C66" s="15" t="s">
        <v>21</v>
      </c>
      <c r="D66" s="15" t="s">
        <v>33</v>
      </c>
      <c r="E66" s="12">
        <f t="shared" ref="E66" si="143">J66+O66+T66+Y66+AD66+AI66+AN66+AS66+AX66+BC66</f>
        <v>4694.8999999999996</v>
      </c>
      <c r="F66" s="12">
        <f t="shared" ref="F66" si="144">K66+P66+U66+Z66+AE66+AJ66+AO66+AT66+AY66+BD66</f>
        <v>0</v>
      </c>
      <c r="G66" s="12">
        <f t="shared" ref="G66" si="145">L66+Q66+V66+AA66+AF66+AK66+AP66+AU66+AZ66+BE66</f>
        <v>0</v>
      </c>
      <c r="H66" s="49">
        <f t="shared" ref="H66" si="146">M66+R66+W66+AB66+AG66+AL66+AQ66+AV66+BA66+BF66</f>
        <v>4694.8999999999996</v>
      </c>
      <c r="I66" s="12">
        <f t="shared" ref="I66" si="147">N66+S66+X66+AC66+AH66+AM66+AR66+AW66+BB66+BG66</f>
        <v>0</v>
      </c>
      <c r="J66" s="32">
        <f t="shared" ref="J66" si="148">M66</f>
        <v>0</v>
      </c>
      <c r="K66" s="20">
        <v>0</v>
      </c>
      <c r="L66" s="20">
        <v>0</v>
      </c>
      <c r="M66" s="26">
        <v>0</v>
      </c>
      <c r="N66" s="20">
        <v>0</v>
      </c>
      <c r="O66" s="48">
        <f t="shared" ref="O66" si="149">R66</f>
        <v>0</v>
      </c>
      <c r="P66" s="20">
        <v>0</v>
      </c>
      <c r="Q66" s="20">
        <v>0</v>
      </c>
      <c r="R66" s="47">
        <v>0</v>
      </c>
      <c r="S66" s="20">
        <v>0</v>
      </c>
      <c r="T66" s="48">
        <f t="shared" ref="T66" si="150">W66</f>
        <v>0</v>
      </c>
      <c r="U66" s="20">
        <v>0</v>
      </c>
      <c r="V66" s="20">
        <v>0</v>
      </c>
      <c r="W66" s="47">
        <v>0</v>
      </c>
      <c r="X66" s="20">
        <v>0</v>
      </c>
      <c r="Y66" s="48">
        <f t="shared" ref="Y66" si="151">AB66</f>
        <v>4694.8999999999996</v>
      </c>
      <c r="Z66" s="20">
        <v>0</v>
      </c>
      <c r="AA66" s="20">
        <v>0</v>
      </c>
      <c r="AB66" s="47">
        <f>4718.4-23.5</f>
        <v>4694.8999999999996</v>
      </c>
      <c r="AC66" s="20">
        <v>0</v>
      </c>
      <c r="AD66" s="20">
        <f t="shared" ref="AD66" si="152">AG66</f>
        <v>0</v>
      </c>
      <c r="AE66" s="20">
        <v>0</v>
      </c>
      <c r="AF66" s="20">
        <v>0</v>
      </c>
      <c r="AG66" s="21">
        <v>0</v>
      </c>
      <c r="AH66" s="20">
        <v>0</v>
      </c>
      <c r="AI66" s="20">
        <f t="shared" ref="AI66" si="153">AL66</f>
        <v>0</v>
      </c>
      <c r="AJ66" s="20">
        <v>0</v>
      </c>
      <c r="AK66" s="20">
        <v>0</v>
      </c>
      <c r="AL66" s="21">
        <v>0</v>
      </c>
      <c r="AM66" s="20">
        <v>0</v>
      </c>
      <c r="AN66" s="20">
        <f t="shared" ref="AN66" si="154">AQ66</f>
        <v>0</v>
      </c>
      <c r="AO66" s="20">
        <v>0</v>
      </c>
      <c r="AP66" s="20">
        <v>0</v>
      </c>
      <c r="AQ66" s="21">
        <v>0</v>
      </c>
      <c r="AR66" s="20">
        <v>0</v>
      </c>
      <c r="AS66" s="20">
        <f t="shared" ref="AS66" si="155">AV66</f>
        <v>0</v>
      </c>
      <c r="AT66" s="20">
        <v>0</v>
      </c>
      <c r="AU66" s="20">
        <v>0</v>
      </c>
      <c r="AV66" s="21">
        <v>0</v>
      </c>
      <c r="AW66" s="20">
        <v>0</v>
      </c>
      <c r="AX66" s="20">
        <f t="shared" ref="AX66" si="156">BA66</f>
        <v>0</v>
      </c>
      <c r="AY66" s="20">
        <v>0</v>
      </c>
      <c r="AZ66" s="20">
        <v>0</v>
      </c>
      <c r="BA66" s="21">
        <v>0</v>
      </c>
      <c r="BB66" s="20">
        <v>0</v>
      </c>
      <c r="BC66" s="20">
        <f t="shared" ref="BC66" si="157">BF66</f>
        <v>0</v>
      </c>
      <c r="BD66" s="20">
        <v>0</v>
      </c>
      <c r="BE66" s="20">
        <v>0</v>
      </c>
      <c r="BF66" s="21">
        <v>0</v>
      </c>
      <c r="BG66" s="20">
        <v>0</v>
      </c>
    </row>
    <row r="67" spans="1:59" ht="62.25" customHeight="1" x14ac:dyDescent="0.25">
      <c r="A67" s="10" t="s">
        <v>200</v>
      </c>
      <c r="B67" s="23" t="s">
        <v>201</v>
      </c>
      <c r="C67" s="15" t="s">
        <v>21</v>
      </c>
      <c r="D67" s="15" t="s">
        <v>33</v>
      </c>
      <c r="E67" s="12">
        <f t="shared" ref="E67" si="158">J67+O67+T67+Y67+AD67+AI67+AN67+AS67+AX67+BC67</f>
        <v>2329.9</v>
      </c>
      <c r="F67" s="12">
        <f t="shared" ref="F67" si="159">K67+P67+U67+Z67+AE67+AJ67+AO67+AT67+AY67+BD67</f>
        <v>0</v>
      </c>
      <c r="G67" s="12">
        <f t="shared" ref="G67" si="160">L67+Q67+V67+AA67+AF67+AK67+AP67+AU67+AZ67+BE67</f>
        <v>0</v>
      </c>
      <c r="H67" s="49">
        <f t="shared" ref="H67" si="161">M67+R67+W67+AB67+AG67+AL67+AQ67+AV67+BA67+BF67</f>
        <v>2329.9</v>
      </c>
      <c r="I67" s="12">
        <f t="shared" ref="I67" si="162">N67+S67+X67+AC67+AH67+AM67+AR67+AW67+BB67+BG67</f>
        <v>0</v>
      </c>
      <c r="J67" s="32">
        <f t="shared" ref="J67" si="163">M67</f>
        <v>0</v>
      </c>
      <c r="K67" s="20">
        <v>0</v>
      </c>
      <c r="L67" s="20">
        <v>0</v>
      </c>
      <c r="M67" s="26">
        <v>0</v>
      </c>
      <c r="N67" s="20">
        <v>0</v>
      </c>
      <c r="O67" s="48">
        <f t="shared" ref="O67" si="164">R67</f>
        <v>0</v>
      </c>
      <c r="P67" s="20">
        <v>0</v>
      </c>
      <c r="Q67" s="20">
        <v>0</v>
      </c>
      <c r="R67" s="47">
        <v>0</v>
      </c>
      <c r="S67" s="20">
        <v>0</v>
      </c>
      <c r="T67" s="48">
        <f t="shared" ref="T67" si="165">W67</f>
        <v>0</v>
      </c>
      <c r="U67" s="20">
        <v>0</v>
      </c>
      <c r="V67" s="20">
        <v>0</v>
      </c>
      <c r="W67" s="47">
        <v>0</v>
      </c>
      <c r="X67" s="20">
        <v>0</v>
      </c>
      <c r="Y67" s="48">
        <f t="shared" ref="Y67" si="166">AB67</f>
        <v>2329.9</v>
      </c>
      <c r="Z67" s="20">
        <v>0</v>
      </c>
      <c r="AA67" s="20">
        <v>0</v>
      </c>
      <c r="AB67" s="47">
        <v>2329.9</v>
      </c>
      <c r="AC67" s="20">
        <v>0</v>
      </c>
      <c r="AD67" s="20">
        <f t="shared" ref="AD67" si="167">AG67</f>
        <v>0</v>
      </c>
      <c r="AE67" s="20">
        <v>0</v>
      </c>
      <c r="AF67" s="20">
        <v>0</v>
      </c>
      <c r="AG67" s="21">
        <v>0</v>
      </c>
      <c r="AH67" s="20">
        <v>0</v>
      </c>
      <c r="AI67" s="20">
        <f t="shared" ref="AI67" si="168">AL67</f>
        <v>0</v>
      </c>
      <c r="AJ67" s="20">
        <v>0</v>
      </c>
      <c r="AK67" s="20">
        <v>0</v>
      </c>
      <c r="AL67" s="21">
        <v>0</v>
      </c>
      <c r="AM67" s="20">
        <v>0</v>
      </c>
      <c r="AN67" s="20">
        <f t="shared" ref="AN67" si="169">AQ67</f>
        <v>0</v>
      </c>
      <c r="AO67" s="20">
        <v>0</v>
      </c>
      <c r="AP67" s="20">
        <v>0</v>
      </c>
      <c r="AQ67" s="21">
        <v>0</v>
      </c>
      <c r="AR67" s="20">
        <v>0</v>
      </c>
      <c r="AS67" s="20">
        <f t="shared" ref="AS67" si="170">AV67</f>
        <v>0</v>
      </c>
      <c r="AT67" s="20">
        <v>0</v>
      </c>
      <c r="AU67" s="20">
        <v>0</v>
      </c>
      <c r="AV67" s="21">
        <v>0</v>
      </c>
      <c r="AW67" s="20">
        <v>0</v>
      </c>
      <c r="AX67" s="20">
        <f t="shared" ref="AX67" si="171">BA67</f>
        <v>0</v>
      </c>
      <c r="AY67" s="20">
        <v>0</v>
      </c>
      <c r="AZ67" s="20">
        <v>0</v>
      </c>
      <c r="BA67" s="21">
        <v>0</v>
      </c>
      <c r="BB67" s="20">
        <v>0</v>
      </c>
      <c r="BC67" s="20">
        <f t="shared" ref="BC67" si="172">BF67</f>
        <v>0</v>
      </c>
      <c r="BD67" s="20">
        <v>0</v>
      </c>
      <c r="BE67" s="20">
        <v>0</v>
      </c>
      <c r="BF67" s="21">
        <v>0</v>
      </c>
      <c r="BG67" s="20">
        <v>0</v>
      </c>
    </row>
    <row r="68" spans="1:59" ht="62.25" customHeight="1" x14ac:dyDescent="0.25">
      <c r="A68" s="10" t="s">
        <v>202</v>
      </c>
      <c r="B68" s="23" t="s">
        <v>203</v>
      </c>
      <c r="C68" s="15" t="s">
        <v>21</v>
      </c>
      <c r="D68" s="15" t="s">
        <v>33</v>
      </c>
      <c r="E68" s="12">
        <f t="shared" ref="E68" si="173">J68+O68+T68+Y68+AD68+AI68+AN68+AS68+AX68+BC68</f>
        <v>9999.1</v>
      </c>
      <c r="F68" s="12">
        <f t="shared" ref="F68" si="174">K68+P68+U68+Z68+AE68+AJ68+AO68+AT68+AY68+BD68</f>
        <v>0</v>
      </c>
      <c r="G68" s="12">
        <f t="shared" ref="G68" si="175">L68+Q68+V68+AA68+AF68+AK68+AP68+AU68+AZ68+BE68</f>
        <v>0</v>
      </c>
      <c r="H68" s="49">
        <f t="shared" ref="H68" si="176">M68+R68+W68+AB68+AG68+AL68+AQ68+AV68+BA68+BF68</f>
        <v>9999.1</v>
      </c>
      <c r="I68" s="12">
        <f t="shared" ref="I68" si="177">N68+S68+X68+AC68+AH68+AM68+AR68+AW68+BB68+BG68</f>
        <v>0</v>
      </c>
      <c r="J68" s="32">
        <f t="shared" ref="J68" si="178">M68</f>
        <v>0</v>
      </c>
      <c r="K68" s="20">
        <v>0</v>
      </c>
      <c r="L68" s="20">
        <v>0</v>
      </c>
      <c r="M68" s="26">
        <v>0</v>
      </c>
      <c r="N68" s="20">
        <v>0</v>
      </c>
      <c r="O68" s="48">
        <f t="shared" ref="O68" si="179">R68</f>
        <v>0</v>
      </c>
      <c r="P68" s="20">
        <v>0</v>
      </c>
      <c r="Q68" s="20">
        <v>0</v>
      </c>
      <c r="R68" s="47">
        <v>0</v>
      </c>
      <c r="S68" s="20">
        <v>0</v>
      </c>
      <c r="T68" s="48">
        <f t="shared" ref="T68" si="180">W68</f>
        <v>0</v>
      </c>
      <c r="U68" s="20">
        <v>0</v>
      </c>
      <c r="V68" s="20">
        <v>0</v>
      </c>
      <c r="W68" s="47">
        <v>0</v>
      </c>
      <c r="X68" s="20">
        <v>0</v>
      </c>
      <c r="Y68" s="48">
        <f t="shared" ref="Y68" si="181">AB68</f>
        <v>9999.1</v>
      </c>
      <c r="Z68" s="20">
        <v>0</v>
      </c>
      <c r="AA68" s="20">
        <v>0</v>
      </c>
      <c r="AB68" s="47">
        <v>9999.1</v>
      </c>
      <c r="AC68" s="20">
        <v>0</v>
      </c>
      <c r="AD68" s="20">
        <f t="shared" ref="AD68" si="182">AG68</f>
        <v>0</v>
      </c>
      <c r="AE68" s="20">
        <v>0</v>
      </c>
      <c r="AF68" s="20">
        <v>0</v>
      </c>
      <c r="AG68" s="21">
        <v>0</v>
      </c>
      <c r="AH68" s="20">
        <v>0</v>
      </c>
      <c r="AI68" s="20">
        <f t="shared" ref="AI68" si="183">AL68</f>
        <v>0</v>
      </c>
      <c r="AJ68" s="20">
        <v>0</v>
      </c>
      <c r="AK68" s="20">
        <v>0</v>
      </c>
      <c r="AL68" s="21">
        <v>0</v>
      </c>
      <c r="AM68" s="20">
        <v>0</v>
      </c>
      <c r="AN68" s="20">
        <f t="shared" ref="AN68" si="184">AQ68</f>
        <v>0</v>
      </c>
      <c r="AO68" s="20">
        <v>0</v>
      </c>
      <c r="AP68" s="20">
        <v>0</v>
      </c>
      <c r="AQ68" s="21">
        <v>0</v>
      </c>
      <c r="AR68" s="20">
        <v>0</v>
      </c>
      <c r="AS68" s="20">
        <f t="shared" ref="AS68" si="185">AV68</f>
        <v>0</v>
      </c>
      <c r="AT68" s="20">
        <v>0</v>
      </c>
      <c r="AU68" s="20">
        <v>0</v>
      </c>
      <c r="AV68" s="21">
        <v>0</v>
      </c>
      <c r="AW68" s="20">
        <v>0</v>
      </c>
      <c r="AX68" s="20">
        <f t="shared" ref="AX68" si="186">BA68</f>
        <v>0</v>
      </c>
      <c r="AY68" s="20">
        <v>0</v>
      </c>
      <c r="AZ68" s="20">
        <v>0</v>
      </c>
      <c r="BA68" s="21">
        <v>0</v>
      </c>
      <c r="BB68" s="20">
        <v>0</v>
      </c>
      <c r="BC68" s="20">
        <f t="shared" ref="BC68" si="187">BF68</f>
        <v>0</v>
      </c>
      <c r="BD68" s="20">
        <v>0</v>
      </c>
      <c r="BE68" s="20">
        <v>0</v>
      </c>
      <c r="BF68" s="21">
        <v>0</v>
      </c>
      <c r="BG68" s="20">
        <v>0</v>
      </c>
    </row>
    <row r="69" spans="1:59" ht="49.5" customHeight="1" x14ac:dyDescent="0.25">
      <c r="A69" s="10" t="s">
        <v>207</v>
      </c>
      <c r="B69" s="23" t="s">
        <v>208</v>
      </c>
      <c r="C69" s="15" t="s">
        <v>21</v>
      </c>
      <c r="D69" s="15" t="s">
        <v>33</v>
      </c>
      <c r="E69" s="12">
        <f t="shared" ref="E69" si="188">J69+O69+T69+Y69+AD69+AI69+AN69+AS69+AX69+BC69</f>
        <v>7002.9</v>
      </c>
      <c r="F69" s="12">
        <f t="shared" ref="F69" si="189">K69+P69+U69+Z69+AE69+AJ69+AO69+AT69+AY69+BD69</f>
        <v>0</v>
      </c>
      <c r="G69" s="12">
        <f t="shared" ref="G69" si="190">L69+Q69+V69+AA69+AF69+AK69+AP69+AU69+AZ69+BE69</f>
        <v>0</v>
      </c>
      <c r="H69" s="49">
        <f>M69+R69+W69+AB69+AG69+AL69+AQ69+AV69+BA69+BF69</f>
        <v>7002.9</v>
      </c>
      <c r="I69" s="12">
        <f t="shared" ref="I69" si="191">N69+S69+X69+AC69+AH69+AM69+AR69+AW69+BB69+BG69</f>
        <v>0</v>
      </c>
      <c r="J69" s="24">
        <f>M69</f>
        <v>0</v>
      </c>
      <c r="K69" s="20">
        <v>0</v>
      </c>
      <c r="L69" s="20">
        <v>0</v>
      </c>
      <c r="M69" s="26">
        <v>0</v>
      </c>
      <c r="N69" s="20">
        <v>0</v>
      </c>
      <c r="O69" s="48">
        <f>R69</f>
        <v>0</v>
      </c>
      <c r="P69" s="20">
        <v>0</v>
      </c>
      <c r="Q69" s="20">
        <v>0</v>
      </c>
      <c r="R69" s="47">
        <f>677.6-677.6</f>
        <v>0</v>
      </c>
      <c r="S69" s="20">
        <v>0</v>
      </c>
      <c r="T69" s="48">
        <f>W69</f>
        <v>0</v>
      </c>
      <c r="U69" s="20">
        <v>0</v>
      </c>
      <c r="V69" s="20">
        <v>0</v>
      </c>
      <c r="W69" s="47">
        <v>0</v>
      </c>
      <c r="X69" s="20">
        <v>0</v>
      </c>
      <c r="Y69" s="48">
        <f>AB69</f>
        <v>7002.9</v>
      </c>
      <c r="Z69" s="20">
        <v>0</v>
      </c>
      <c r="AA69" s="20">
        <v>0</v>
      </c>
      <c r="AB69" s="47">
        <f>7038-35.1</f>
        <v>7002.9</v>
      </c>
      <c r="AC69" s="20">
        <v>0</v>
      </c>
      <c r="AD69" s="20">
        <f>AG69</f>
        <v>0</v>
      </c>
      <c r="AE69" s="20">
        <v>0</v>
      </c>
      <c r="AF69" s="20">
        <v>0</v>
      </c>
      <c r="AG69" s="21">
        <v>0</v>
      </c>
      <c r="AH69" s="20">
        <v>0</v>
      </c>
      <c r="AI69" s="20">
        <f>AL69</f>
        <v>0</v>
      </c>
      <c r="AJ69" s="20">
        <v>0</v>
      </c>
      <c r="AK69" s="20">
        <v>0</v>
      </c>
      <c r="AL69" s="21">
        <v>0</v>
      </c>
      <c r="AM69" s="20">
        <v>0</v>
      </c>
      <c r="AN69" s="20">
        <f>AQ69</f>
        <v>0</v>
      </c>
      <c r="AO69" s="20">
        <v>0</v>
      </c>
      <c r="AP69" s="20">
        <v>0</v>
      </c>
      <c r="AQ69" s="21">
        <v>0</v>
      </c>
      <c r="AR69" s="20">
        <v>0</v>
      </c>
      <c r="AS69" s="20">
        <f>AV69</f>
        <v>0</v>
      </c>
      <c r="AT69" s="20">
        <v>0</v>
      </c>
      <c r="AU69" s="20">
        <v>0</v>
      </c>
      <c r="AV69" s="21">
        <v>0</v>
      </c>
      <c r="AW69" s="20">
        <v>0</v>
      </c>
      <c r="AX69" s="20">
        <f>BA69</f>
        <v>0</v>
      </c>
      <c r="AY69" s="20">
        <v>0</v>
      </c>
      <c r="AZ69" s="20">
        <v>0</v>
      </c>
      <c r="BA69" s="21">
        <v>0</v>
      </c>
      <c r="BB69" s="20">
        <v>0</v>
      </c>
      <c r="BC69" s="20">
        <f>BF69</f>
        <v>0</v>
      </c>
      <c r="BD69" s="20">
        <v>0</v>
      </c>
      <c r="BE69" s="20">
        <v>0</v>
      </c>
      <c r="BF69" s="21">
        <v>0</v>
      </c>
      <c r="BG69" s="20">
        <v>0</v>
      </c>
    </row>
    <row r="70" spans="1:59" ht="49.5" customHeight="1" x14ac:dyDescent="0.25">
      <c r="A70" s="10" t="s">
        <v>211</v>
      </c>
      <c r="B70" s="23" t="s">
        <v>212</v>
      </c>
      <c r="C70" s="15" t="s">
        <v>21</v>
      </c>
      <c r="D70" s="15" t="s">
        <v>33</v>
      </c>
      <c r="E70" s="12">
        <f t="shared" ref="E70" si="192">J70+O70+T70+Y70+AD70+AI70+AN70+AS70+AX70+BC70</f>
        <v>5320</v>
      </c>
      <c r="F70" s="12">
        <f t="shared" ref="F70" si="193">K70+P70+U70+Z70+AE70+AJ70+AO70+AT70+AY70+BD70</f>
        <v>0</v>
      </c>
      <c r="G70" s="12">
        <f t="shared" ref="G70" si="194">L70+Q70+V70+AA70+AF70+AK70+AP70+AU70+AZ70+BE70</f>
        <v>0</v>
      </c>
      <c r="H70" s="49">
        <f>M70+R70+W70+AB70+AG70+AL70+AQ70+AV70+BA70+BF70</f>
        <v>5320</v>
      </c>
      <c r="I70" s="12">
        <f t="shared" ref="I70" si="195">N70+S70+X70+AC70+AH70+AM70+AR70+AW70+BB70+BG70</f>
        <v>0</v>
      </c>
      <c r="J70" s="24">
        <f>M70</f>
        <v>0</v>
      </c>
      <c r="K70" s="20">
        <v>0</v>
      </c>
      <c r="L70" s="20">
        <v>0</v>
      </c>
      <c r="M70" s="26">
        <v>0</v>
      </c>
      <c r="N70" s="20">
        <v>0</v>
      </c>
      <c r="O70" s="48">
        <f>R70</f>
        <v>0</v>
      </c>
      <c r="P70" s="20">
        <v>0</v>
      </c>
      <c r="Q70" s="20">
        <v>0</v>
      </c>
      <c r="R70" s="47">
        <f>677.6-677.6</f>
        <v>0</v>
      </c>
      <c r="S70" s="20">
        <v>0</v>
      </c>
      <c r="T70" s="48">
        <f>W70</f>
        <v>0</v>
      </c>
      <c r="U70" s="20">
        <v>0</v>
      </c>
      <c r="V70" s="20">
        <v>0</v>
      </c>
      <c r="W70" s="47">
        <v>0</v>
      </c>
      <c r="X70" s="20">
        <v>0</v>
      </c>
      <c r="Y70" s="48">
        <f>AB70</f>
        <v>0</v>
      </c>
      <c r="Z70" s="20">
        <v>0</v>
      </c>
      <c r="AA70" s="20">
        <v>0</v>
      </c>
      <c r="AB70" s="47">
        <v>0</v>
      </c>
      <c r="AC70" s="20">
        <v>0</v>
      </c>
      <c r="AD70" s="48">
        <f>AG70</f>
        <v>5320</v>
      </c>
      <c r="AE70" s="20">
        <v>0</v>
      </c>
      <c r="AF70" s="20">
        <v>0</v>
      </c>
      <c r="AG70" s="47">
        <v>5320</v>
      </c>
      <c r="AH70" s="20">
        <v>0</v>
      </c>
      <c r="AI70" s="20">
        <f>AL70</f>
        <v>0</v>
      </c>
      <c r="AJ70" s="20">
        <v>0</v>
      </c>
      <c r="AK70" s="20">
        <v>0</v>
      </c>
      <c r="AL70" s="21">
        <v>0</v>
      </c>
      <c r="AM70" s="20">
        <v>0</v>
      </c>
      <c r="AN70" s="20">
        <f>AQ70</f>
        <v>0</v>
      </c>
      <c r="AO70" s="20">
        <v>0</v>
      </c>
      <c r="AP70" s="20">
        <v>0</v>
      </c>
      <c r="AQ70" s="21">
        <v>0</v>
      </c>
      <c r="AR70" s="20">
        <v>0</v>
      </c>
      <c r="AS70" s="20">
        <f>AV70</f>
        <v>0</v>
      </c>
      <c r="AT70" s="20">
        <v>0</v>
      </c>
      <c r="AU70" s="20">
        <v>0</v>
      </c>
      <c r="AV70" s="21">
        <v>0</v>
      </c>
      <c r="AW70" s="20">
        <v>0</v>
      </c>
      <c r="AX70" s="20">
        <f>BA70</f>
        <v>0</v>
      </c>
      <c r="AY70" s="20">
        <v>0</v>
      </c>
      <c r="AZ70" s="20">
        <v>0</v>
      </c>
      <c r="BA70" s="21">
        <v>0</v>
      </c>
      <c r="BB70" s="20">
        <v>0</v>
      </c>
      <c r="BC70" s="20">
        <f>BF70</f>
        <v>0</v>
      </c>
      <c r="BD70" s="20">
        <v>0</v>
      </c>
      <c r="BE70" s="20">
        <v>0</v>
      </c>
      <c r="BF70" s="21">
        <v>0</v>
      </c>
      <c r="BG70" s="20">
        <v>0</v>
      </c>
    </row>
    <row r="71" spans="1:59" s="9" customFormat="1" ht="37.5" customHeight="1" x14ac:dyDescent="0.25">
      <c r="A71" s="52" t="s">
        <v>78</v>
      </c>
      <c r="B71" s="101" t="s">
        <v>87</v>
      </c>
      <c r="C71" s="101"/>
      <c r="D71" s="101"/>
      <c r="E71" s="8">
        <f>SUM(E72)</f>
        <v>37854.6</v>
      </c>
      <c r="F71" s="8">
        <f t="shared" ref="F71:BG71" si="196">SUM(F72)</f>
        <v>0</v>
      </c>
      <c r="G71" s="8">
        <f t="shared" si="196"/>
        <v>0</v>
      </c>
      <c r="H71" s="8">
        <f t="shared" si="196"/>
        <v>37854.6</v>
      </c>
      <c r="I71" s="8">
        <f t="shared" si="196"/>
        <v>0</v>
      </c>
      <c r="J71" s="8">
        <f t="shared" si="196"/>
        <v>4031.2000000000003</v>
      </c>
      <c r="K71" s="8">
        <f t="shared" si="196"/>
        <v>0</v>
      </c>
      <c r="L71" s="8">
        <f t="shared" si="196"/>
        <v>0</v>
      </c>
      <c r="M71" s="8">
        <f t="shared" si="196"/>
        <v>4031.2000000000003</v>
      </c>
      <c r="N71" s="8">
        <f t="shared" si="196"/>
        <v>0</v>
      </c>
      <c r="O71" s="8">
        <f t="shared" si="196"/>
        <v>4583.7</v>
      </c>
      <c r="P71" s="8">
        <f t="shared" si="196"/>
        <v>0</v>
      </c>
      <c r="Q71" s="8">
        <f t="shared" si="196"/>
        <v>0</v>
      </c>
      <c r="R71" s="8">
        <f t="shared" si="196"/>
        <v>4583.7</v>
      </c>
      <c r="S71" s="8">
        <f t="shared" si="196"/>
        <v>0</v>
      </c>
      <c r="T71" s="8">
        <f t="shared" si="196"/>
        <v>5824.9000000000015</v>
      </c>
      <c r="U71" s="8">
        <f t="shared" si="196"/>
        <v>0</v>
      </c>
      <c r="V71" s="8">
        <f t="shared" si="196"/>
        <v>0</v>
      </c>
      <c r="W71" s="8">
        <f t="shared" si="196"/>
        <v>5824.9000000000015</v>
      </c>
      <c r="X71" s="8">
        <f t="shared" si="196"/>
        <v>0</v>
      </c>
      <c r="Y71" s="8">
        <f t="shared" si="196"/>
        <v>7103.2999999999993</v>
      </c>
      <c r="Z71" s="8">
        <f t="shared" si="196"/>
        <v>0</v>
      </c>
      <c r="AA71" s="8">
        <f t="shared" si="196"/>
        <v>0</v>
      </c>
      <c r="AB71" s="8">
        <f t="shared" si="196"/>
        <v>7103.2999999999993</v>
      </c>
      <c r="AC71" s="8">
        <f t="shared" si="196"/>
        <v>0</v>
      </c>
      <c r="AD71" s="8">
        <f t="shared" si="196"/>
        <v>8092.7</v>
      </c>
      <c r="AE71" s="8">
        <f t="shared" si="196"/>
        <v>0</v>
      </c>
      <c r="AF71" s="8">
        <f t="shared" si="196"/>
        <v>0</v>
      </c>
      <c r="AG71" s="8">
        <f t="shared" si="196"/>
        <v>8092.7</v>
      </c>
      <c r="AH71" s="8">
        <f t="shared" si="196"/>
        <v>0</v>
      </c>
      <c r="AI71" s="8">
        <f t="shared" si="196"/>
        <v>8218.7999999999993</v>
      </c>
      <c r="AJ71" s="8">
        <f t="shared" si="196"/>
        <v>0</v>
      </c>
      <c r="AK71" s="8">
        <f t="shared" si="196"/>
        <v>0</v>
      </c>
      <c r="AL71" s="8">
        <f t="shared" si="196"/>
        <v>8218.7999999999993</v>
      </c>
      <c r="AM71" s="8">
        <f t="shared" si="196"/>
        <v>0</v>
      </c>
      <c r="AN71" s="8">
        <f t="shared" si="196"/>
        <v>0</v>
      </c>
      <c r="AO71" s="8">
        <f t="shared" si="196"/>
        <v>0</v>
      </c>
      <c r="AP71" s="8">
        <f t="shared" si="196"/>
        <v>0</v>
      </c>
      <c r="AQ71" s="8">
        <f t="shared" si="196"/>
        <v>0</v>
      </c>
      <c r="AR71" s="8">
        <f t="shared" si="196"/>
        <v>0</v>
      </c>
      <c r="AS71" s="8">
        <f t="shared" si="196"/>
        <v>0</v>
      </c>
      <c r="AT71" s="8">
        <f t="shared" si="196"/>
        <v>0</v>
      </c>
      <c r="AU71" s="8">
        <f t="shared" si="196"/>
        <v>0</v>
      </c>
      <c r="AV71" s="8">
        <f t="shared" si="196"/>
        <v>0</v>
      </c>
      <c r="AW71" s="8">
        <f t="shared" si="196"/>
        <v>0</v>
      </c>
      <c r="AX71" s="8">
        <f t="shared" si="196"/>
        <v>0</v>
      </c>
      <c r="AY71" s="8">
        <f t="shared" si="196"/>
        <v>0</v>
      </c>
      <c r="AZ71" s="8">
        <f t="shared" si="196"/>
        <v>0</v>
      </c>
      <c r="BA71" s="8">
        <f t="shared" si="196"/>
        <v>0</v>
      </c>
      <c r="BB71" s="8">
        <f t="shared" si="196"/>
        <v>0</v>
      </c>
      <c r="BC71" s="8">
        <f t="shared" si="196"/>
        <v>0</v>
      </c>
      <c r="BD71" s="8">
        <f t="shared" si="196"/>
        <v>0</v>
      </c>
      <c r="BE71" s="8">
        <f t="shared" si="196"/>
        <v>0</v>
      </c>
      <c r="BF71" s="8">
        <f t="shared" si="196"/>
        <v>0</v>
      </c>
      <c r="BG71" s="8">
        <f t="shared" si="196"/>
        <v>0</v>
      </c>
    </row>
    <row r="72" spans="1:59" ht="83.25" customHeight="1" x14ac:dyDescent="0.25">
      <c r="A72" s="10" t="s">
        <v>80</v>
      </c>
      <c r="B72" s="23" t="s">
        <v>79</v>
      </c>
      <c r="C72" s="15" t="s">
        <v>81</v>
      </c>
      <c r="D72" s="15" t="s">
        <v>81</v>
      </c>
      <c r="E72" s="12">
        <f>J72+O72+T72+Y72+AD72+AI72+AN72+AS72+AX72+BC72</f>
        <v>37854.6</v>
      </c>
      <c r="F72" s="12">
        <f>K72+P72+U72+Z72+AE72+AJ72+AO72+AT72+AY72+BD72</f>
        <v>0</v>
      </c>
      <c r="G72" s="12">
        <f t="shared" ref="G72" si="197">L72+Q72+V72+AA72+AF72+AK72+AP72+AU72+AZ72+BE72</f>
        <v>0</v>
      </c>
      <c r="H72" s="12">
        <f>M72+R72+W72+AB72+AG72+AL72+AQ72+AV72+BA72+BF72</f>
        <v>37854.6</v>
      </c>
      <c r="I72" s="12">
        <f t="shared" ref="I72" si="198">N72+S72+X72+AC72+AH72+AM72+AR72+AW72+BB72+BG72</f>
        <v>0</v>
      </c>
      <c r="J72" s="13">
        <f>M72</f>
        <v>4031.2000000000003</v>
      </c>
      <c r="K72" s="20">
        <v>0</v>
      </c>
      <c r="L72" s="20">
        <v>0</v>
      </c>
      <c r="M72" s="26">
        <f>3998.4+32.8</f>
        <v>4031.2000000000003</v>
      </c>
      <c r="N72" s="20">
        <v>0</v>
      </c>
      <c r="O72" s="13">
        <f>R72</f>
        <v>4583.7</v>
      </c>
      <c r="P72" s="20">
        <v>0</v>
      </c>
      <c r="Q72" s="20">
        <v>0</v>
      </c>
      <c r="R72" s="26">
        <f>7837.4+1405.5-4659.2</f>
        <v>4583.7</v>
      </c>
      <c r="S72" s="20">
        <v>0</v>
      </c>
      <c r="T72" s="13">
        <f>W72</f>
        <v>5824.9000000000015</v>
      </c>
      <c r="U72" s="20">
        <v>0</v>
      </c>
      <c r="V72" s="20">
        <v>0</v>
      </c>
      <c r="W72" s="26">
        <f>7947.7+4754.5-7536.4+659.1</f>
        <v>5824.9000000000015</v>
      </c>
      <c r="X72" s="20">
        <v>0</v>
      </c>
      <c r="Y72" s="48">
        <f>AB72</f>
        <v>7103.2999999999993</v>
      </c>
      <c r="Z72" s="20">
        <v>0</v>
      </c>
      <c r="AA72" s="20">
        <v>0</v>
      </c>
      <c r="AB72" s="47">
        <f>7838.9-735.6</f>
        <v>7103.2999999999993</v>
      </c>
      <c r="AC72" s="20">
        <v>0</v>
      </c>
      <c r="AD72" s="48">
        <f>AG72</f>
        <v>8092.7</v>
      </c>
      <c r="AE72" s="20">
        <v>0</v>
      </c>
      <c r="AF72" s="20">
        <v>0</v>
      </c>
      <c r="AG72" s="47">
        <v>8092.7</v>
      </c>
      <c r="AH72" s="20">
        <v>0</v>
      </c>
      <c r="AI72" s="48">
        <f>AL72</f>
        <v>8218.7999999999993</v>
      </c>
      <c r="AJ72" s="20">
        <v>0</v>
      </c>
      <c r="AK72" s="20">
        <v>0</v>
      </c>
      <c r="AL72" s="47">
        <v>8218.7999999999993</v>
      </c>
      <c r="AM72" s="20">
        <v>0</v>
      </c>
      <c r="AN72" s="20">
        <f>AQ72</f>
        <v>0</v>
      </c>
      <c r="AO72" s="20">
        <v>0</v>
      </c>
      <c r="AP72" s="20">
        <v>0</v>
      </c>
      <c r="AQ72" s="21">
        <v>0</v>
      </c>
      <c r="AR72" s="20">
        <v>0</v>
      </c>
      <c r="AS72" s="20">
        <f>AV72</f>
        <v>0</v>
      </c>
      <c r="AT72" s="20">
        <v>0</v>
      </c>
      <c r="AU72" s="20">
        <v>0</v>
      </c>
      <c r="AV72" s="21">
        <v>0</v>
      </c>
      <c r="AW72" s="20">
        <v>0</v>
      </c>
      <c r="AX72" s="20">
        <f>BA72</f>
        <v>0</v>
      </c>
      <c r="AY72" s="20">
        <v>0</v>
      </c>
      <c r="AZ72" s="20">
        <v>0</v>
      </c>
      <c r="BA72" s="21">
        <v>0</v>
      </c>
      <c r="BB72" s="20">
        <v>0</v>
      </c>
      <c r="BC72" s="20">
        <f>BF72</f>
        <v>0</v>
      </c>
      <c r="BD72" s="20">
        <v>0</v>
      </c>
      <c r="BE72" s="20">
        <v>0</v>
      </c>
      <c r="BF72" s="21">
        <v>0</v>
      </c>
      <c r="BG72" s="20">
        <v>0</v>
      </c>
    </row>
    <row r="73" spans="1:59" s="9" customFormat="1" ht="37.5" customHeight="1" x14ac:dyDescent="0.25">
      <c r="A73" s="52" t="s">
        <v>86</v>
      </c>
      <c r="B73" s="101" t="s">
        <v>96</v>
      </c>
      <c r="C73" s="101"/>
      <c r="D73" s="101"/>
      <c r="E73" s="8">
        <f>SUM(E74:E79)</f>
        <v>19993.599999999999</v>
      </c>
      <c r="F73" s="8">
        <f t="shared" ref="F73:BG73" si="199">SUM(F74:F79)</f>
        <v>0</v>
      </c>
      <c r="G73" s="8">
        <f t="shared" si="199"/>
        <v>0</v>
      </c>
      <c r="H73" s="8">
        <f t="shared" si="199"/>
        <v>19993.599999999999</v>
      </c>
      <c r="I73" s="8">
        <f t="shared" si="199"/>
        <v>0</v>
      </c>
      <c r="J73" s="8">
        <f t="shared" si="199"/>
        <v>9083.5999999999985</v>
      </c>
      <c r="K73" s="8">
        <f t="shared" si="199"/>
        <v>0</v>
      </c>
      <c r="L73" s="8">
        <f t="shared" si="199"/>
        <v>0</v>
      </c>
      <c r="M73" s="8">
        <f t="shared" si="199"/>
        <v>9083.5999999999985</v>
      </c>
      <c r="N73" s="8">
        <f t="shared" si="199"/>
        <v>0</v>
      </c>
      <c r="O73" s="8">
        <f t="shared" si="199"/>
        <v>598.6</v>
      </c>
      <c r="P73" s="8">
        <f t="shared" si="199"/>
        <v>0</v>
      </c>
      <c r="Q73" s="8">
        <f t="shared" si="199"/>
        <v>0</v>
      </c>
      <c r="R73" s="8">
        <f t="shared" si="199"/>
        <v>598.6</v>
      </c>
      <c r="S73" s="8">
        <f t="shared" si="199"/>
        <v>0</v>
      </c>
      <c r="T73" s="8">
        <f t="shared" si="199"/>
        <v>3156.4</v>
      </c>
      <c r="U73" s="8">
        <f t="shared" si="199"/>
        <v>0</v>
      </c>
      <c r="V73" s="8">
        <f t="shared" si="199"/>
        <v>0</v>
      </c>
      <c r="W73" s="8">
        <f t="shared" si="199"/>
        <v>3156.4</v>
      </c>
      <c r="X73" s="8">
        <f t="shared" si="199"/>
        <v>0</v>
      </c>
      <c r="Y73" s="8">
        <f t="shared" si="199"/>
        <v>7155</v>
      </c>
      <c r="Z73" s="8">
        <f t="shared" si="199"/>
        <v>0</v>
      </c>
      <c r="AA73" s="8">
        <f t="shared" si="199"/>
        <v>0</v>
      </c>
      <c r="AB73" s="8">
        <f t="shared" si="199"/>
        <v>7155</v>
      </c>
      <c r="AC73" s="8">
        <f t="shared" si="199"/>
        <v>0</v>
      </c>
      <c r="AD73" s="8">
        <f t="shared" si="199"/>
        <v>0</v>
      </c>
      <c r="AE73" s="8">
        <f t="shared" si="199"/>
        <v>0</v>
      </c>
      <c r="AF73" s="8">
        <f t="shared" si="199"/>
        <v>0</v>
      </c>
      <c r="AG73" s="8">
        <f t="shared" si="199"/>
        <v>0</v>
      </c>
      <c r="AH73" s="8">
        <f t="shared" si="199"/>
        <v>0</v>
      </c>
      <c r="AI73" s="8">
        <f t="shared" si="199"/>
        <v>0</v>
      </c>
      <c r="AJ73" s="8">
        <f t="shared" si="199"/>
        <v>0</v>
      </c>
      <c r="AK73" s="8">
        <f t="shared" si="199"/>
        <v>0</v>
      </c>
      <c r="AL73" s="8">
        <f t="shared" si="199"/>
        <v>0</v>
      </c>
      <c r="AM73" s="8">
        <f t="shared" si="199"/>
        <v>0</v>
      </c>
      <c r="AN73" s="8">
        <f t="shared" si="199"/>
        <v>0</v>
      </c>
      <c r="AO73" s="8">
        <f t="shared" si="199"/>
        <v>0</v>
      </c>
      <c r="AP73" s="8">
        <f t="shared" si="199"/>
        <v>0</v>
      </c>
      <c r="AQ73" s="8">
        <f t="shared" si="199"/>
        <v>0</v>
      </c>
      <c r="AR73" s="8">
        <f t="shared" si="199"/>
        <v>0</v>
      </c>
      <c r="AS73" s="8">
        <f t="shared" si="199"/>
        <v>0</v>
      </c>
      <c r="AT73" s="8">
        <f t="shared" si="199"/>
        <v>0</v>
      </c>
      <c r="AU73" s="8">
        <f t="shared" si="199"/>
        <v>0</v>
      </c>
      <c r="AV73" s="8">
        <f t="shared" si="199"/>
        <v>0</v>
      </c>
      <c r="AW73" s="8">
        <f t="shared" si="199"/>
        <v>0</v>
      </c>
      <c r="AX73" s="8">
        <f t="shared" si="199"/>
        <v>0</v>
      </c>
      <c r="AY73" s="8">
        <f t="shared" si="199"/>
        <v>0</v>
      </c>
      <c r="AZ73" s="8">
        <f t="shared" si="199"/>
        <v>0</v>
      </c>
      <c r="BA73" s="8">
        <f t="shared" si="199"/>
        <v>0</v>
      </c>
      <c r="BB73" s="8">
        <f t="shared" si="199"/>
        <v>0</v>
      </c>
      <c r="BC73" s="8">
        <f t="shared" si="199"/>
        <v>0</v>
      </c>
      <c r="BD73" s="8">
        <f t="shared" si="199"/>
        <v>0</v>
      </c>
      <c r="BE73" s="8">
        <f t="shared" si="199"/>
        <v>0</v>
      </c>
      <c r="BF73" s="8">
        <f t="shared" si="199"/>
        <v>0</v>
      </c>
      <c r="BG73" s="8">
        <f t="shared" si="199"/>
        <v>0</v>
      </c>
    </row>
    <row r="74" spans="1:59" ht="75" customHeight="1" x14ac:dyDescent="0.25">
      <c r="A74" s="10" t="s">
        <v>82</v>
      </c>
      <c r="B74" s="23" t="s">
        <v>131</v>
      </c>
      <c r="C74" s="15" t="s">
        <v>21</v>
      </c>
      <c r="D74" s="15" t="s">
        <v>33</v>
      </c>
      <c r="E74" s="12">
        <f t="shared" ref="E74:F76" si="200">J74+O74+T74+Y74+AD74+AI74+AN74+AS74+AX74+BC74</f>
        <v>1373.6</v>
      </c>
      <c r="F74" s="12">
        <f t="shared" si="200"/>
        <v>0</v>
      </c>
      <c r="G74" s="12">
        <f t="shared" ref="G74" si="201">L74+Q74+V74+AA74+AF74+AK74+AP74+AU74+AZ74+BE74</f>
        <v>0</v>
      </c>
      <c r="H74" s="49">
        <f t="shared" ref="H74:H78" si="202">M74+R74+W74+AB74+AG74+AL74+AQ74+AV74+BA74+BF74</f>
        <v>1373.6</v>
      </c>
      <c r="I74" s="12">
        <f t="shared" ref="I74" si="203">N74+S74+X74+AC74+AH74+AM74+AR74+AW74+BB74+BG74</f>
        <v>0</v>
      </c>
      <c r="J74" s="32">
        <f t="shared" ref="J74:J78" si="204">M74</f>
        <v>1373.6</v>
      </c>
      <c r="K74" s="20">
        <v>0</v>
      </c>
      <c r="L74" s="20">
        <v>0</v>
      </c>
      <c r="M74" s="26">
        <v>1373.6</v>
      </c>
      <c r="N74" s="20">
        <v>0</v>
      </c>
      <c r="O74" s="20">
        <f t="shared" ref="O74:O78" si="205">R74</f>
        <v>0</v>
      </c>
      <c r="P74" s="20">
        <v>0</v>
      </c>
      <c r="Q74" s="20">
        <v>0</v>
      </c>
      <c r="R74" s="21">
        <v>0</v>
      </c>
      <c r="S74" s="20">
        <v>0</v>
      </c>
      <c r="T74" s="20">
        <f t="shared" ref="T74:T78" si="206">W74</f>
        <v>0</v>
      </c>
      <c r="U74" s="20">
        <v>0</v>
      </c>
      <c r="V74" s="20">
        <v>0</v>
      </c>
      <c r="W74" s="21">
        <v>0</v>
      </c>
      <c r="X74" s="20">
        <v>0</v>
      </c>
      <c r="Y74" s="20">
        <f t="shared" ref="Y74:Y78" si="207">AB74</f>
        <v>0</v>
      </c>
      <c r="Z74" s="20">
        <v>0</v>
      </c>
      <c r="AA74" s="20">
        <v>0</v>
      </c>
      <c r="AB74" s="21">
        <v>0</v>
      </c>
      <c r="AC74" s="20">
        <v>0</v>
      </c>
      <c r="AD74" s="20">
        <f t="shared" ref="AD74:AD78" si="208">AG74</f>
        <v>0</v>
      </c>
      <c r="AE74" s="20">
        <v>0</v>
      </c>
      <c r="AF74" s="20">
        <v>0</v>
      </c>
      <c r="AG74" s="21">
        <v>0</v>
      </c>
      <c r="AH74" s="20">
        <v>0</v>
      </c>
      <c r="AI74" s="20">
        <f t="shared" ref="AI74:AI78" si="209">AL74</f>
        <v>0</v>
      </c>
      <c r="AJ74" s="20">
        <v>0</v>
      </c>
      <c r="AK74" s="20">
        <v>0</v>
      </c>
      <c r="AL74" s="21">
        <v>0</v>
      </c>
      <c r="AM74" s="20">
        <v>0</v>
      </c>
      <c r="AN74" s="20">
        <f t="shared" ref="AN74:AN78" si="210">AQ74</f>
        <v>0</v>
      </c>
      <c r="AO74" s="20">
        <v>0</v>
      </c>
      <c r="AP74" s="20">
        <v>0</v>
      </c>
      <c r="AQ74" s="21">
        <v>0</v>
      </c>
      <c r="AR74" s="20">
        <v>0</v>
      </c>
      <c r="AS74" s="20">
        <f t="shared" ref="AS74:AS78" si="211">AV74</f>
        <v>0</v>
      </c>
      <c r="AT74" s="20">
        <v>0</v>
      </c>
      <c r="AU74" s="20">
        <v>0</v>
      </c>
      <c r="AV74" s="21">
        <v>0</v>
      </c>
      <c r="AW74" s="20">
        <v>0</v>
      </c>
      <c r="AX74" s="20">
        <f t="shared" ref="AX74:AX78" si="212">BA74</f>
        <v>0</v>
      </c>
      <c r="AY74" s="20">
        <v>0</v>
      </c>
      <c r="AZ74" s="20">
        <v>0</v>
      </c>
      <c r="BA74" s="21">
        <v>0</v>
      </c>
      <c r="BB74" s="20">
        <v>0</v>
      </c>
      <c r="BC74" s="20">
        <f t="shared" ref="BC74:BC78" si="213">BF74</f>
        <v>0</v>
      </c>
      <c r="BD74" s="20">
        <v>0</v>
      </c>
      <c r="BE74" s="20">
        <v>0</v>
      </c>
      <c r="BF74" s="21">
        <v>0</v>
      </c>
      <c r="BG74" s="20">
        <v>0</v>
      </c>
    </row>
    <row r="75" spans="1:59" ht="36.75" customHeight="1" x14ac:dyDescent="0.25">
      <c r="A75" s="10" t="s">
        <v>97</v>
      </c>
      <c r="B75" s="23" t="s">
        <v>98</v>
      </c>
      <c r="C75" s="15" t="s">
        <v>21</v>
      </c>
      <c r="D75" s="15" t="s">
        <v>92</v>
      </c>
      <c r="E75" s="12">
        <f t="shared" si="200"/>
        <v>1139.3</v>
      </c>
      <c r="F75" s="12">
        <f t="shared" si="200"/>
        <v>0</v>
      </c>
      <c r="G75" s="12">
        <f t="shared" ref="G75" si="214">L75+Q75+V75+AA75+AF75+AK75+AP75+AU75+AZ75+BE75</f>
        <v>0</v>
      </c>
      <c r="H75" s="49">
        <f t="shared" si="202"/>
        <v>1139.3</v>
      </c>
      <c r="I75" s="12">
        <f t="shared" ref="I75" si="215">N75+S75+X75+AC75+AH75+AM75+AR75+AW75+BB75+BG75</f>
        <v>0</v>
      </c>
      <c r="J75" s="32">
        <f t="shared" si="204"/>
        <v>1139.3</v>
      </c>
      <c r="K75" s="20">
        <v>0</v>
      </c>
      <c r="L75" s="20">
        <v>0</v>
      </c>
      <c r="M75" s="26">
        <f>1499.1-359.8</f>
        <v>1139.3</v>
      </c>
      <c r="N75" s="20">
        <v>0</v>
      </c>
      <c r="O75" s="20">
        <f t="shared" si="205"/>
        <v>0</v>
      </c>
      <c r="P75" s="20">
        <v>0</v>
      </c>
      <c r="Q75" s="20">
        <v>0</v>
      </c>
      <c r="R75" s="21">
        <v>0</v>
      </c>
      <c r="S75" s="20">
        <v>0</v>
      </c>
      <c r="T75" s="20">
        <f t="shared" si="206"/>
        <v>0</v>
      </c>
      <c r="U75" s="20">
        <v>0</v>
      </c>
      <c r="V75" s="20">
        <v>0</v>
      </c>
      <c r="W75" s="21">
        <v>0</v>
      </c>
      <c r="X75" s="20">
        <v>0</v>
      </c>
      <c r="Y75" s="20">
        <f t="shared" si="207"/>
        <v>0</v>
      </c>
      <c r="Z75" s="20">
        <v>0</v>
      </c>
      <c r="AA75" s="20">
        <v>0</v>
      </c>
      <c r="AB75" s="21">
        <v>0</v>
      </c>
      <c r="AC75" s="20">
        <v>0</v>
      </c>
      <c r="AD75" s="20">
        <f t="shared" si="208"/>
        <v>0</v>
      </c>
      <c r="AE75" s="20">
        <v>0</v>
      </c>
      <c r="AF75" s="20">
        <v>0</v>
      </c>
      <c r="AG75" s="21">
        <v>0</v>
      </c>
      <c r="AH75" s="20">
        <v>0</v>
      </c>
      <c r="AI75" s="20">
        <f t="shared" si="209"/>
        <v>0</v>
      </c>
      <c r="AJ75" s="20">
        <v>0</v>
      </c>
      <c r="AK75" s="20">
        <v>0</v>
      </c>
      <c r="AL75" s="21">
        <v>0</v>
      </c>
      <c r="AM75" s="20">
        <v>0</v>
      </c>
      <c r="AN75" s="20">
        <f t="shared" si="210"/>
        <v>0</v>
      </c>
      <c r="AO75" s="20">
        <v>0</v>
      </c>
      <c r="AP75" s="20">
        <v>0</v>
      </c>
      <c r="AQ75" s="21">
        <v>0</v>
      </c>
      <c r="AR75" s="20">
        <v>0</v>
      </c>
      <c r="AS75" s="20">
        <f t="shared" si="211"/>
        <v>0</v>
      </c>
      <c r="AT75" s="20">
        <v>0</v>
      </c>
      <c r="AU75" s="20">
        <v>0</v>
      </c>
      <c r="AV75" s="21">
        <v>0</v>
      </c>
      <c r="AW75" s="20">
        <v>0</v>
      </c>
      <c r="AX75" s="20">
        <f t="shared" si="212"/>
        <v>0</v>
      </c>
      <c r="AY75" s="20">
        <v>0</v>
      </c>
      <c r="AZ75" s="20">
        <v>0</v>
      </c>
      <c r="BA75" s="21">
        <v>0</v>
      </c>
      <c r="BB75" s="20">
        <v>0</v>
      </c>
      <c r="BC75" s="20">
        <f t="shared" si="213"/>
        <v>0</v>
      </c>
      <c r="BD75" s="20">
        <v>0</v>
      </c>
      <c r="BE75" s="20">
        <v>0</v>
      </c>
      <c r="BF75" s="21">
        <v>0</v>
      </c>
      <c r="BG75" s="20">
        <v>0</v>
      </c>
    </row>
    <row r="76" spans="1:59" ht="31.5" x14ac:dyDescent="0.25">
      <c r="A76" s="10" t="s">
        <v>101</v>
      </c>
      <c r="B76" s="23" t="s">
        <v>102</v>
      </c>
      <c r="C76" s="15" t="s">
        <v>21</v>
      </c>
      <c r="D76" s="15" t="s">
        <v>33</v>
      </c>
      <c r="E76" s="12">
        <f t="shared" si="200"/>
        <v>6570.7</v>
      </c>
      <c r="F76" s="12">
        <f t="shared" si="200"/>
        <v>0</v>
      </c>
      <c r="G76" s="12">
        <f t="shared" ref="G76" si="216">L76+Q76+V76+AA76+AF76+AK76+AP76+AU76+AZ76+BE76</f>
        <v>0</v>
      </c>
      <c r="H76" s="49">
        <f t="shared" si="202"/>
        <v>6570.7</v>
      </c>
      <c r="I76" s="12">
        <f t="shared" ref="I76" si="217">N76+S76+X76+AC76+AH76+AM76+AR76+AW76+BB76+BG76</f>
        <v>0</v>
      </c>
      <c r="J76" s="32">
        <f t="shared" si="204"/>
        <v>6570.7</v>
      </c>
      <c r="K76" s="20">
        <v>0</v>
      </c>
      <c r="L76" s="20">
        <v>0</v>
      </c>
      <c r="M76" s="26">
        <v>6570.7</v>
      </c>
      <c r="N76" s="20">
        <v>0</v>
      </c>
      <c r="O76" s="20">
        <f t="shared" si="205"/>
        <v>0</v>
      </c>
      <c r="P76" s="20">
        <v>0</v>
      </c>
      <c r="Q76" s="20">
        <v>0</v>
      </c>
      <c r="R76" s="21">
        <v>0</v>
      </c>
      <c r="S76" s="20">
        <v>0</v>
      </c>
      <c r="T76" s="20">
        <f t="shared" si="206"/>
        <v>0</v>
      </c>
      <c r="U76" s="20">
        <v>0</v>
      </c>
      <c r="V76" s="20">
        <v>0</v>
      </c>
      <c r="W76" s="21">
        <v>0</v>
      </c>
      <c r="X76" s="20">
        <v>0</v>
      </c>
      <c r="Y76" s="20">
        <f t="shared" si="207"/>
        <v>0</v>
      </c>
      <c r="Z76" s="20">
        <v>0</v>
      </c>
      <c r="AA76" s="20">
        <v>0</v>
      </c>
      <c r="AB76" s="21">
        <v>0</v>
      </c>
      <c r="AC76" s="20">
        <v>0</v>
      </c>
      <c r="AD76" s="20">
        <f t="shared" si="208"/>
        <v>0</v>
      </c>
      <c r="AE76" s="20">
        <v>0</v>
      </c>
      <c r="AF76" s="20">
        <v>0</v>
      </c>
      <c r="AG76" s="21">
        <v>0</v>
      </c>
      <c r="AH76" s="20">
        <v>0</v>
      </c>
      <c r="AI76" s="20">
        <f t="shared" si="209"/>
        <v>0</v>
      </c>
      <c r="AJ76" s="20">
        <v>0</v>
      </c>
      <c r="AK76" s="20">
        <v>0</v>
      </c>
      <c r="AL76" s="21">
        <v>0</v>
      </c>
      <c r="AM76" s="20">
        <v>0</v>
      </c>
      <c r="AN76" s="20">
        <f t="shared" si="210"/>
        <v>0</v>
      </c>
      <c r="AO76" s="20">
        <v>0</v>
      </c>
      <c r="AP76" s="20">
        <v>0</v>
      </c>
      <c r="AQ76" s="21">
        <v>0</v>
      </c>
      <c r="AR76" s="20">
        <v>0</v>
      </c>
      <c r="AS76" s="20">
        <f t="shared" si="211"/>
        <v>0</v>
      </c>
      <c r="AT76" s="20">
        <v>0</v>
      </c>
      <c r="AU76" s="20">
        <v>0</v>
      </c>
      <c r="AV76" s="21">
        <v>0</v>
      </c>
      <c r="AW76" s="20">
        <v>0</v>
      </c>
      <c r="AX76" s="20">
        <f t="shared" si="212"/>
        <v>0</v>
      </c>
      <c r="AY76" s="20">
        <v>0</v>
      </c>
      <c r="AZ76" s="20">
        <v>0</v>
      </c>
      <c r="BA76" s="21">
        <v>0</v>
      </c>
      <c r="BB76" s="20">
        <v>0</v>
      </c>
      <c r="BC76" s="20">
        <f t="shared" si="213"/>
        <v>0</v>
      </c>
      <c r="BD76" s="20">
        <v>0</v>
      </c>
      <c r="BE76" s="20">
        <v>0</v>
      </c>
      <c r="BF76" s="21">
        <v>0</v>
      </c>
      <c r="BG76" s="20">
        <v>0</v>
      </c>
    </row>
    <row r="77" spans="1:59" ht="63" x14ac:dyDescent="0.25">
      <c r="A77" s="10" t="s">
        <v>103</v>
      </c>
      <c r="B77" s="23" t="s">
        <v>179</v>
      </c>
      <c r="C77" s="15" t="s">
        <v>21</v>
      </c>
      <c r="D77" s="15" t="s">
        <v>33</v>
      </c>
      <c r="E77" s="12">
        <f t="shared" ref="E77" si="218">J77+O77+T77+Y77+AD77+AI77+AN77+AS77+AX77+BC77</f>
        <v>598.6</v>
      </c>
      <c r="F77" s="12">
        <f t="shared" ref="F77" si="219">K77+P77+U77+Z77+AE77+AJ77+AO77+AT77+AY77+BD77</f>
        <v>0</v>
      </c>
      <c r="G77" s="12">
        <f t="shared" ref="G77" si="220">L77+Q77+V77+AA77+AF77+AK77+AP77+AU77+AZ77+BE77</f>
        <v>0</v>
      </c>
      <c r="H77" s="49">
        <f t="shared" si="202"/>
        <v>598.6</v>
      </c>
      <c r="I77" s="12">
        <f t="shared" ref="I77" si="221">N77+S77+X77+AC77+AH77+AM77+AR77+AW77+BB77+BG77</f>
        <v>0</v>
      </c>
      <c r="J77" s="32">
        <f t="shared" si="204"/>
        <v>0</v>
      </c>
      <c r="K77" s="20">
        <v>0</v>
      </c>
      <c r="L77" s="20">
        <v>0</v>
      </c>
      <c r="M77" s="26">
        <v>0</v>
      </c>
      <c r="N77" s="20">
        <v>0</v>
      </c>
      <c r="O77" s="48">
        <f t="shared" si="205"/>
        <v>598.6</v>
      </c>
      <c r="P77" s="20">
        <v>0</v>
      </c>
      <c r="Q77" s="20">
        <v>0</v>
      </c>
      <c r="R77" s="47">
        <v>598.6</v>
      </c>
      <c r="S77" s="20">
        <v>0</v>
      </c>
      <c r="T77" s="20">
        <f t="shared" si="206"/>
        <v>0</v>
      </c>
      <c r="U77" s="20">
        <v>0</v>
      </c>
      <c r="V77" s="20">
        <v>0</v>
      </c>
      <c r="W77" s="21">
        <v>0</v>
      </c>
      <c r="X77" s="20">
        <v>0</v>
      </c>
      <c r="Y77" s="20">
        <f t="shared" si="207"/>
        <v>0</v>
      </c>
      <c r="Z77" s="20">
        <v>0</v>
      </c>
      <c r="AA77" s="20">
        <v>0</v>
      </c>
      <c r="AB77" s="21">
        <v>0</v>
      </c>
      <c r="AC77" s="20">
        <v>0</v>
      </c>
      <c r="AD77" s="20">
        <f t="shared" si="208"/>
        <v>0</v>
      </c>
      <c r="AE77" s="20">
        <v>0</v>
      </c>
      <c r="AF77" s="20">
        <v>0</v>
      </c>
      <c r="AG77" s="21">
        <v>0</v>
      </c>
      <c r="AH77" s="20">
        <v>0</v>
      </c>
      <c r="AI77" s="20">
        <f t="shared" si="209"/>
        <v>0</v>
      </c>
      <c r="AJ77" s="20">
        <v>0</v>
      </c>
      <c r="AK77" s="20">
        <v>0</v>
      </c>
      <c r="AL77" s="21">
        <v>0</v>
      </c>
      <c r="AM77" s="20">
        <v>0</v>
      </c>
      <c r="AN77" s="20">
        <f t="shared" si="210"/>
        <v>0</v>
      </c>
      <c r="AO77" s="20">
        <v>0</v>
      </c>
      <c r="AP77" s="20">
        <v>0</v>
      </c>
      <c r="AQ77" s="21">
        <v>0</v>
      </c>
      <c r="AR77" s="20">
        <v>0</v>
      </c>
      <c r="AS77" s="20">
        <f t="shared" si="211"/>
        <v>0</v>
      </c>
      <c r="AT77" s="20">
        <v>0</v>
      </c>
      <c r="AU77" s="20">
        <v>0</v>
      </c>
      <c r="AV77" s="21">
        <v>0</v>
      </c>
      <c r="AW77" s="20">
        <v>0</v>
      </c>
      <c r="AX77" s="20">
        <f t="shared" si="212"/>
        <v>0</v>
      </c>
      <c r="AY77" s="20">
        <v>0</v>
      </c>
      <c r="AZ77" s="20">
        <v>0</v>
      </c>
      <c r="BA77" s="21">
        <v>0</v>
      </c>
      <c r="BB77" s="20">
        <v>0</v>
      </c>
      <c r="BC77" s="20">
        <f t="shared" si="213"/>
        <v>0</v>
      </c>
      <c r="BD77" s="20">
        <v>0</v>
      </c>
      <c r="BE77" s="20">
        <v>0</v>
      </c>
      <c r="BF77" s="21">
        <v>0</v>
      </c>
      <c r="BG77" s="20">
        <v>0</v>
      </c>
    </row>
    <row r="78" spans="1:59" ht="31.5" x14ac:dyDescent="0.25">
      <c r="A78" s="10" t="s">
        <v>178</v>
      </c>
      <c r="B78" s="23" t="s">
        <v>186</v>
      </c>
      <c r="C78" s="15" t="s">
        <v>21</v>
      </c>
      <c r="D78" s="15" t="s">
        <v>92</v>
      </c>
      <c r="E78" s="12">
        <f t="shared" ref="E78" si="222">J78+O78+T78+Y78+AD78+AI78+AN78+AS78+AX78+BC78</f>
        <v>3156.4</v>
      </c>
      <c r="F78" s="12">
        <f t="shared" ref="F78" si="223">K78+P78+U78+Z78+AE78+AJ78+AO78+AT78+AY78+BD78</f>
        <v>0</v>
      </c>
      <c r="G78" s="12">
        <f t="shared" ref="G78" si="224">L78+Q78+V78+AA78+AF78+AK78+AP78+AU78+AZ78+BE78</f>
        <v>0</v>
      </c>
      <c r="H78" s="49">
        <f t="shared" si="202"/>
        <v>3156.4</v>
      </c>
      <c r="I78" s="12">
        <f t="shared" ref="I78" si="225">N78+S78+X78+AC78+AH78+AM78+AR78+AW78+BB78+BG78</f>
        <v>0</v>
      </c>
      <c r="J78" s="32">
        <f t="shared" si="204"/>
        <v>0</v>
      </c>
      <c r="K78" s="20">
        <v>0</v>
      </c>
      <c r="L78" s="20">
        <v>0</v>
      </c>
      <c r="M78" s="26">
        <v>0</v>
      </c>
      <c r="N78" s="20">
        <v>0</v>
      </c>
      <c r="O78" s="48">
        <f t="shared" si="205"/>
        <v>0</v>
      </c>
      <c r="P78" s="20">
        <v>0</v>
      </c>
      <c r="Q78" s="20">
        <v>0</v>
      </c>
      <c r="R78" s="47">
        <v>0</v>
      </c>
      <c r="S78" s="20">
        <v>0</v>
      </c>
      <c r="T78" s="48">
        <f t="shared" si="206"/>
        <v>3156.4</v>
      </c>
      <c r="U78" s="20">
        <v>0</v>
      </c>
      <c r="V78" s="20">
        <v>0</v>
      </c>
      <c r="W78" s="47">
        <f>3960-803.6</f>
        <v>3156.4</v>
      </c>
      <c r="X78" s="20">
        <v>0</v>
      </c>
      <c r="Y78" s="20">
        <f t="shared" si="207"/>
        <v>0</v>
      </c>
      <c r="Z78" s="20">
        <v>0</v>
      </c>
      <c r="AA78" s="20">
        <v>0</v>
      </c>
      <c r="AB78" s="21">
        <v>0</v>
      </c>
      <c r="AC78" s="20">
        <v>0</v>
      </c>
      <c r="AD78" s="20">
        <f t="shared" si="208"/>
        <v>0</v>
      </c>
      <c r="AE78" s="20">
        <v>0</v>
      </c>
      <c r="AF78" s="20">
        <v>0</v>
      </c>
      <c r="AG78" s="21">
        <v>0</v>
      </c>
      <c r="AH78" s="20">
        <v>0</v>
      </c>
      <c r="AI78" s="20">
        <f t="shared" si="209"/>
        <v>0</v>
      </c>
      <c r="AJ78" s="20">
        <v>0</v>
      </c>
      <c r="AK78" s="20">
        <v>0</v>
      </c>
      <c r="AL78" s="21">
        <v>0</v>
      </c>
      <c r="AM78" s="20">
        <v>0</v>
      </c>
      <c r="AN78" s="20">
        <f t="shared" si="210"/>
        <v>0</v>
      </c>
      <c r="AO78" s="20">
        <v>0</v>
      </c>
      <c r="AP78" s="20">
        <v>0</v>
      </c>
      <c r="AQ78" s="21">
        <v>0</v>
      </c>
      <c r="AR78" s="20">
        <v>0</v>
      </c>
      <c r="AS78" s="20">
        <f t="shared" si="211"/>
        <v>0</v>
      </c>
      <c r="AT78" s="20">
        <v>0</v>
      </c>
      <c r="AU78" s="20">
        <v>0</v>
      </c>
      <c r="AV78" s="21">
        <v>0</v>
      </c>
      <c r="AW78" s="20">
        <v>0</v>
      </c>
      <c r="AX78" s="20">
        <f t="shared" si="212"/>
        <v>0</v>
      </c>
      <c r="AY78" s="20">
        <v>0</v>
      </c>
      <c r="AZ78" s="20">
        <v>0</v>
      </c>
      <c r="BA78" s="21">
        <v>0</v>
      </c>
      <c r="BB78" s="20">
        <v>0</v>
      </c>
      <c r="BC78" s="20">
        <f t="shared" si="213"/>
        <v>0</v>
      </c>
      <c r="BD78" s="20">
        <v>0</v>
      </c>
      <c r="BE78" s="20">
        <v>0</v>
      </c>
      <c r="BF78" s="21">
        <v>0</v>
      </c>
      <c r="BG78" s="20">
        <v>0</v>
      </c>
    </row>
    <row r="79" spans="1:59" ht="63" x14ac:dyDescent="0.25">
      <c r="A79" s="10" t="s">
        <v>196</v>
      </c>
      <c r="B79" s="23" t="s">
        <v>197</v>
      </c>
      <c r="C79" s="15" t="s">
        <v>21</v>
      </c>
      <c r="D79" s="15" t="s">
        <v>33</v>
      </c>
      <c r="E79" s="12">
        <f t="shared" ref="E79" si="226">J79+O79+T79+Y79+AD79+AI79+AN79+AS79+AX79+BC79</f>
        <v>7155</v>
      </c>
      <c r="F79" s="12">
        <f t="shared" ref="F79" si="227">K79+P79+U79+Z79+AE79+AJ79+AO79+AT79+AY79+BD79</f>
        <v>0</v>
      </c>
      <c r="G79" s="12">
        <f t="shared" ref="G79" si="228">L79+Q79+V79+AA79+AF79+AK79+AP79+AU79+AZ79+BE79</f>
        <v>0</v>
      </c>
      <c r="H79" s="49">
        <f t="shared" ref="H79" si="229">M79+R79+W79+AB79+AG79+AL79+AQ79+AV79+BA79+BF79</f>
        <v>7155</v>
      </c>
      <c r="I79" s="12">
        <f t="shared" ref="I79" si="230">N79+S79+X79+AC79+AH79+AM79+AR79+AW79+BB79+BG79</f>
        <v>0</v>
      </c>
      <c r="J79" s="32">
        <f t="shared" ref="J79" si="231">M79</f>
        <v>0</v>
      </c>
      <c r="K79" s="20">
        <v>0</v>
      </c>
      <c r="L79" s="20">
        <v>0</v>
      </c>
      <c r="M79" s="26">
        <v>0</v>
      </c>
      <c r="N79" s="20">
        <v>0</v>
      </c>
      <c r="O79" s="48">
        <f t="shared" ref="O79" si="232">R79</f>
        <v>0</v>
      </c>
      <c r="P79" s="20">
        <v>0</v>
      </c>
      <c r="Q79" s="20">
        <v>0</v>
      </c>
      <c r="R79" s="47">
        <v>0</v>
      </c>
      <c r="S79" s="20">
        <v>0</v>
      </c>
      <c r="T79" s="48">
        <f t="shared" ref="T79" si="233">W79</f>
        <v>0</v>
      </c>
      <c r="U79" s="20">
        <v>0</v>
      </c>
      <c r="V79" s="20">
        <v>0</v>
      </c>
      <c r="W79" s="47">
        <v>0</v>
      </c>
      <c r="X79" s="20">
        <v>0</v>
      </c>
      <c r="Y79" s="48">
        <f t="shared" ref="Y79" si="234">AB79</f>
        <v>7155</v>
      </c>
      <c r="Z79" s="20">
        <v>0</v>
      </c>
      <c r="AA79" s="20">
        <v>0</v>
      </c>
      <c r="AB79" s="47">
        <f>10750-3595</f>
        <v>7155</v>
      </c>
      <c r="AC79" s="20">
        <v>0</v>
      </c>
      <c r="AD79" s="20">
        <f t="shared" ref="AD79" si="235">AG79</f>
        <v>0</v>
      </c>
      <c r="AE79" s="20">
        <v>0</v>
      </c>
      <c r="AF79" s="20">
        <v>0</v>
      </c>
      <c r="AG79" s="21">
        <v>0</v>
      </c>
      <c r="AH79" s="20">
        <v>0</v>
      </c>
      <c r="AI79" s="20">
        <f t="shared" ref="AI79" si="236">AL79</f>
        <v>0</v>
      </c>
      <c r="AJ79" s="20">
        <v>0</v>
      </c>
      <c r="AK79" s="20">
        <v>0</v>
      </c>
      <c r="AL79" s="21">
        <v>0</v>
      </c>
      <c r="AM79" s="20">
        <v>0</v>
      </c>
      <c r="AN79" s="20">
        <f t="shared" ref="AN79" si="237">AQ79</f>
        <v>0</v>
      </c>
      <c r="AO79" s="20">
        <v>0</v>
      </c>
      <c r="AP79" s="20">
        <v>0</v>
      </c>
      <c r="AQ79" s="21">
        <v>0</v>
      </c>
      <c r="AR79" s="20">
        <v>0</v>
      </c>
      <c r="AS79" s="20">
        <f t="shared" ref="AS79" si="238">AV79</f>
        <v>0</v>
      </c>
      <c r="AT79" s="20">
        <v>0</v>
      </c>
      <c r="AU79" s="20">
        <v>0</v>
      </c>
      <c r="AV79" s="21">
        <v>0</v>
      </c>
      <c r="AW79" s="20">
        <v>0</v>
      </c>
      <c r="AX79" s="20">
        <f t="shared" ref="AX79" si="239">BA79</f>
        <v>0</v>
      </c>
      <c r="AY79" s="20">
        <v>0</v>
      </c>
      <c r="AZ79" s="20">
        <v>0</v>
      </c>
      <c r="BA79" s="21">
        <v>0</v>
      </c>
      <c r="BB79" s="20">
        <v>0</v>
      </c>
      <c r="BC79" s="20">
        <f t="shared" ref="BC79" si="240">BF79</f>
        <v>0</v>
      </c>
      <c r="BD79" s="20">
        <v>0</v>
      </c>
      <c r="BE79" s="20">
        <v>0</v>
      </c>
      <c r="BF79" s="21">
        <v>0</v>
      </c>
      <c r="BG79" s="20">
        <v>0</v>
      </c>
    </row>
    <row r="80" spans="1:59" s="9" customFormat="1" x14ac:dyDescent="0.25">
      <c r="A80" s="52" t="s">
        <v>89</v>
      </c>
      <c r="B80" s="101" t="s">
        <v>90</v>
      </c>
      <c r="C80" s="101"/>
      <c r="D80" s="101"/>
      <c r="E80" s="8">
        <f>SUM(E81)</f>
        <v>7800</v>
      </c>
      <c r="F80" s="8">
        <f t="shared" ref="F80:BG89" si="241">SUM(F81)</f>
        <v>0</v>
      </c>
      <c r="G80" s="8">
        <f t="shared" si="241"/>
        <v>0</v>
      </c>
      <c r="H80" s="8">
        <f t="shared" si="241"/>
        <v>7800</v>
      </c>
      <c r="I80" s="8">
        <f t="shared" si="241"/>
        <v>0</v>
      </c>
      <c r="J80" s="8">
        <f t="shared" si="241"/>
        <v>7800</v>
      </c>
      <c r="K80" s="8">
        <f t="shared" si="241"/>
        <v>0</v>
      </c>
      <c r="L80" s="8">
        <f t="shared" si="241"/>
        <v>0</v>
      </c>
      <c r="M80" s="8">
        <f t="shared" si="241"/>
        <v>7800</v>
      </c>
      <c r="N80" s="8">
        <f t="shared" si="241"/>
        <v>0</v>
      </c>
      <c r="O80" s="8">
        <f t="shared" si="241"/>
        <v>0</v>
      </c>
      <c r="P80" s="8">
        <f t="shared" si="241"/>
        <v>0</v>
      </c>
      <c r="Q80" s="8">
        <f t="shared" si="241"/>
        <v>0</v>
      </c>
      <c r="R80" s="8">
        <f t="shared" si="241"/>
        <v>0</v>
      </c>
      <c r="S80" s="8">
        <f t="shared" si="241"/>
        <v>0</v>
      </c>
      <c r="T80" s="8">
        <f t="shared" si="241"/>
        <v>0</v>
      </c>
      <c r="U80" s="8">
        <f t="shared" si="241"/>
        <v>0</v>
      </c>
      <c r="V80" s="8">
        <f t="shared" si="241"/>
        <v>0</v>
      </c>
      <c r="W80" s="8">
        <f t="shared" si="241"/>
        <v>0</v>
      </c>
      <c r="X80" s="8">
        <f t="shared" si="241"/>
        <v>0</v>
      </c>
      <c r="Y80" s="8">
        <f t="shared" si="241"/>
        <v>0</v>
      </c>
      <c r="Z80" s="8">
        <f t="shared" si="241"/>
        <v>0</v>
      </c>
      <c r="AA80" s="8">
        <f t="shared" si="241"/>
        <v>0</v>
      </c>
      <c r="AB80" s="8">
        <f t="shared" si="241"/>
        <v>0</v>
      </c>
      <c r="AC80" s="8">
        <f t="shared" si="241"/>
        <v>0</v>
      </c>
      <c r="AD80" s="8">
        <f t="shared" si="241"/>
        <v>0</v>
      </c>
      <c r="AE80" s="8">
        <f t="shared" si="241"/>
        <v>0</v>
      </c>
      <c r="AF80" s="8">
        <f t="shared" si="241"/>
        <v>0</v>
      </c>
      <c r="AG80" s="8">
        <f t="shared" si="241"/>
        <v>0</v>
      </c>
      <c r="AH80" s="8">
        <f t="shared" si="241"/>
        <v>0</v>
      </c>
      <c r="AI80" s="8">
        <f t="shared" si="241"/>
        <v>0</v>
      </c>
      <c r="AJ80" s="8">
        <f t="shared" si="241"/>
        <v>0</v>
      </c>
      <c r="AK80" s="8">
        <f t="shared" si="241"/>
        <v>0</v>
      </c>
      <c r="AL80" s="8">
        <f t="shared" si="241"/>
        <v>0</v>
      </c>
      <c r="AM80" s="8">
        <f t="shared" si="241"/>
        <v>0</v>
      </c>
      <c r="AN80" s="8">
        <f t="shared" si="241"/>
        <v>0</v>
      </c>
      <c r="AO80" s="8">
        <f t="shared" si="241"/>
        <v>0</v>
      </c>
      <c r="AP80" s="8">
        <f t="shared" si="241"/>
        <v>0</v>
      </c>
      <c r="AQ80" s="8">
        <f t="shared" si="241"/>
        <v>0</v>
      </c>
      <c r="AR80" s="8">
        <f t="shared" si="241"/>
        <v>0</v>
      </c>
      <c r="AS80" s="8">
        <f t="shared" si="241"/>
        <v>0</v>
      </c>
      <c r="AT80" s="8">
        <f t="shared" si="241"/>
        <v>0</v>
      </c>
      <c r="AU80" s="8">
        <f t="shared" si="241"/>
        <v>0</v>
      </c>
      <c r="AV80" s="8">
        <f t="shared" si="241"/>
        <v>0</v>
      </c>
      <c r="AW80" s="8">
        <f t="shared" si="241"/>
        <v>0</v>
      </c>
      <c r="AX80" s="8">
        <f t="shared" si="241"/>
        <v>0</v>
      </c>
      <c r="AY80" s="8">
        <f t="shared" si="241"/>
        <v>0</v>
      </c>
      <c r="AZ80" s="8">
        <f t="shared" si="241"/>
        <v>0</v>
      </c>
      <c r="BA80" s="8">
        <f t="shared" si="241"/>
        <v>0</v>
      </c>
      <c r="BB80" s="8">
        <f t="shared" si="241"/>
        <v>0</v>
      </c>
      <c r="BC80" s="8">
        <f t="shared" si="241"/>
        <v>0</v>
      </c>
      <c r="BD80" s="8">
        <f t="shared" si="241"/>
        <v>0</v>
      </c>
      <c r="BE80" s="8">
        <f t="shared" si="241"/>
        <v>0</v>
      </c>
      <c r="BF80" s="8">
        <f t="shared" si="241"/>
        <v>0</v>
      </c>
      <c r="BG80" s="8">
        <f t="shared" si="241"/>
        <v>0</v>
      </c>
    </row>
    <row r="81" spans="1:59" ht="31.5" x14ac:dyDescent="0.25">
      <c r="A81" s="10" t="s">
        <v>91</v>
      </c>
      <c r="B81" s="23" t="s">
        <v>104</v>
      </c>
      <c r="C81" s="15" t="s">
        <v>21</v>
      </c>
      <c r="D81" s="15" t="s">
        <v>92</v>
      </c>
      <c r="E81" s="12">
        <f>J81+O81+T81+Y81+AD81+AI81+AN81+AS81+AX81+BC81</f>
        <v>7800</v>
      </c>
      <c r="F81" s="12">
        <f>K81+P81+U81+Z81+AE81+AJ81+AO81+AT81+AY81+BD81</f>
        <v>0</v>
      </c>
      <c r="G81" s="12">
        <f t="shared" ref="G81" si="242">L81+Q81+V81+AA81+AF81+AK81+AP81+AU81+AZ81+BE81</f>
        <v>0</v>
      </c>
      <c r="H81" s="49">
        <f>M81+R81+W81+AB81+AG81+AL81+AQ81+AV81+BA81+BF81</f>
        <v>7800</v>
      </c>
      <c r="I81" s="12">
        <f t="shared" ref="I81" si="243">N81+S81+X81+AC81+AH81+AM81+AR81+AW81+BB81+BG81</f>
        <v>0</v>
      </c>
      <c r="J81" s="24">
        <f>M81</f>
        <v>7800</v>
      </c>
      <c r="K81" s="20">
        <v>0</v>
      </c>
      <c r="L81" s="20">
        <v>0</v>
      </c>
      <c r="M81" s="26">
        <v>7800</v>
      </c>
      <c r="N81" s="20">
        <v>0</v>
      </c>
      <c r="O81" s="20">
        <f>R81</f>
        <v>0</v>
      </c>
      <c r="P81" s="20">
        <v>0</v>
      </c>
      <c r="Q81" s="20">
        <v>0</v>
      </c>
      <c r="R81" s="21">
        <v>0</v>
      </c>
      <c r="S81" s="20">
        <v>0</v>
      </c>
      <c r="T81" s="20">
        <f>W81</f>
        <v>0</v>
      </c>
      <c r="U81" s="20">
        <v>0</v>
      </c>
      <c r="V81" s="20">
        <v>0</v>
      </c>
      <c r="W81" s="21">
        <v>0</v>
      </c>
      <c r="X81" s="20">
        <v>0</v>
      </c>
      <c r="Y81" s="20">
        <f>AB81</f>
        <v>0</v>
      </c>
      <c r="Z81" s="20">
        <v>0</v>
      </c>
      <c r="AA81" s="20">
        <v>0</v>
      </c>
      <c r="AB81" s="21">
        <v>0</v>
      </c>
      <c r="AC81" s="20">
        <v>0</v>
      </c>
      <c r="AD81" s="20">
        <f>AG81</f>
        <v>0</v>
      </c>
      <c r="AE81" s="20">
        <v>0</v>
      </c>
      <c r="AF81" s="20">
        <v>0</v>
      </c>
      <c r="AG81" s="21">
        <v>0</v>
      </c>
      <c r="AH81" s="20">
        <v>0</v>
      </c>
      <c r="AI81" s="20">
        <f>AL81</f>
        <v>0</v>
      </c>
      <c r="AJ81" s="20">
        <v>0</v>
      </c>
      <c r="AK81" s="20">
        <v>0</v>
      </c>
      <c r="AL81" s="21">
        <v>0</v>
      </c>
      <c r="AM81" s="20">
        <v>0</v>
      </c>
      <c r="AN81" s="20">
        <f>AQ81</f>
        <v>0</v>
      </c>
      <c r="AO81" s="20">
        <v>0</v>
      </c>
      <c r="AP81" s="20">
        <v>0</v>
      </c>
      <c r="AQ81" s="21">
        <v>0</v>
      </c>
      <c r="AR81" s="20">
        <v>0</v>
      </c>
      <c r="AS81" s="20">
        <f>AV81</f>
        <v>0</v>
      </c>
      <c r="AT81" s="20">
        <v>0</v>
      </c>
      <c r="AU81" s="20">
        <v>0</v>
      </c>
      <c r="AV81" s="21">
        <v>0</v>
      </c>
      <c r="AW81" s="20">
        <v>0</v>
      </c>
      <c r="AX81" s="20">
        <f>BA81</f>
        <v>0</v>
      </c>
      <c r="AY81" s="20">
        <v>0</v>
      </c>
      <c r="AZ81" s="20">
        <v>0</v>
      </c>
      <c r="BA81" s="21">
        <v>0</v>
      </c>
      <c r="BB81" s="20">
        <v>0</v>
      </c>
      <c r="BC81" s="20">
        <f>BF81</f>
        <v>0</v>
      </c>
      <c r="BD81" s="20">
        <v>0</v>
      </c>
      <c r="BE81" s="20">
        <v>0</v>
      </c>
      <c r="BF81" s="21">
        <v>0</v>
      </c>
      <c r="BG81" s="20">
        <v>0</v>
      </c>
    </row>
    <row r="82" spans="1:59" s="9" customFormat="1" ht="37.5" customHeight="1" x14ac:dyDescent="0.25">
      <c r="A82" s="52" t="s">
        <v>93</v>
      </c>
      <c r="B82" s="101" t="s">
        <v>95</v>
      </c>
      <c r="C82" s="101"/>
      <c r="D82" s="101"/>
      <c r="E82" s="8">
        <f>SUM(E83:E86)</f>
        <v>61740</v>
      </c>
      <c r="F82" s="8">
        <f t="shared" ref="F82:BG82" si="244">SUM(F83:F86)</f>
        <v>0</v>
      </c>
      <c r="G82" s="8">
        <f t="shared" si="244"/>
        <v>0</v>
      </c>
      <c r="H82" s="8">
        <f t="shared" si="244"/>
        <v>61740</v>
      </c>
      <c r="I82" s="8">
        <f t="shared" si="244"/>
        <v>0</v>
      </c>
      <c r="J82" s="8">
        <f t="shared" si="244"/>
        <v>11500</v>
      </c>
      <c r="K82" s="8">
        <f t="shared" si="244"/>
        <v>0</v>
      </c>
      <c r="L82" s="8">
        <f t="shared" si="244"/>
        <v>0</v>
      </c>
      <c r="M82" s="8">
        <f t="shared" si="244"/>
        <v>11500</v>
      </c>
      <c r="N82" s="8">
        <f t="shared" si="244"/>
        <v>0</v>
      </c>
      <c r="O82" s="8">
        <f t="shared" si="244"/>
        <v>24240</v>
      </c>
      <c r="P82" s="8">
        <f t="shared" si="244"/>
        <v>0</v>
      </c>
      <c r="Q82" s="8">
        <f t="shared" si="244"/>
        <v>0</v>
      </c>
      <c r="R82" s="8">
        <f t="shared" si="244"/>
        <v>24240</v>
      </c>
      <c r="S82" s="8">
        <f t="shared" si="244"/>
        <v>0</v>
      </c>
      <c r="T82" s="8">
        <f t="shared" si="244"/>
        <v>0</v>
      </c>
      <c r="U82" s="8">
        <f t="shared" si="244"/>
        <v>0</v>
      </c>
      <c r="V82" s="8">
        <f t="shared" si="244"/>
        <v>0</v>
      </c>
      <c r="W82" s="8">
        <f t="shared" si="244"/>
        <v>0</v>
      </c>
      <c r="X82" s="8">
        <f t="shared" si="244"/>
        <v>0</v>
      </c>
      <c r="Y82" s="8">
        <f t="shared" si="244"/>
        <v>0</v>
      </c>
      <c r="Z82" s="8">
        <f t="shared" si="244"/>
        <v>0</v>
      </c>
      <c r="AA82" s="8">
        <f t="shared" si="244"/>
        <v>0</v>
      </c>
      <c r="AB82" s="8">
        <f t="shared" si="244"/>
        <v>0</v>
      </c>
      <c r="AC82" s="8">
        <f t="shared" si="244"/>
        <v>0</v>
      </c>
      <c r="AD82" s="8">
        <f t="shared" si="244"/>
        <v>26000</v>
      </c>
      <c r="AE82" s="8">
        <f t="shared" si="244"/>
        <v>0</v>
      </c>
      <c r="AF82" s="8">
        <f t="shared" si="244"/>
        <v>0</v>
      </c>
      <c r="AG82" s="8">
        <f t="shared" si="244"/>
        <v>26000</v>
      </c>
      <c r="AH82" s="8">
        <f t="shared" si="244"/>
        <v>0</v>
      </c>
      <c r="AI82" s="8">
        <f t="shared" si="244"/>
        <v>0</v>
      </c>
      <c r="AJ82" s="8">
        <f t="shared" si="244"/>
        <v>0</v>
      </c>
      <c r="AK82" s="8">
        <f t="shared" si="244"/>
        <v>0</v>
      </c>
      <c r="AL82" s="8">
        <f t="shared" si="244"/>
        <v>0</v>
      </c>
      <c r="AM82" s="8">
        <f t="shared" si="244"/>
        <v>0</v>
      </c>
      <c r="AN82" s="8">
        <f t="shared" si="244"/>
        <v>0</v>
      </c>
      <c r="AO82" s="8">
        <f t="shared" si="244"/>
        <v>0</v>
      </c>
      <c r="AP82" s="8">
        <f t="shared" si="244"/>
        <v>0</v>
      </c>
      <c r="AQ82" s="8">
        <f t="shared" si="244"/>
        <v>0</v>
      </c>
      <c r="AR82" s="8">
        <f t="shared" si="244"/>
        <v>0</v>
      </c>
      <c r="AS82" s="8">
        <f t="shared" si="244"/>
        <v>0</v>
      </c>
      <c r="AT82" s="8">
        <f t="shared" si="244"/>
        <v>0</v>
      </c>
      <c r="AU82" s="8">
        <f t="shared" si="244"/>
        <v>0</v>
      </c>
      <c r="AV82" s="8">
        <f t="shared" si="244"/>
        <v>0</v>
      </c>
      <c r="AW82" s="8">
        <f t="shared" si="244"/>
        <v>0</v>
      </c>
      <c r="AX82" s="8">
        <f t="shared" si="244"/>
        <v>0</v>
      </c>
      <c r="AY82" s="8">
        <f t="shared" si="244"/>
        <v>0</v>
      </c>
      <c r="AZ82" s="8">
        <f t="shared" si="244"/>
        <v>0</v>
      </c>
      <c r="BA82" s="8">
        <f t="shared" si="244"/>
        <v>0</v>
      </c>
      <c r="BB82" s="8">
        <f t="shared" si="244"/>
        <v>0</v>
      </c>
      <c r="BC82" s="8">
        <f t="shared" si="244"/>
        <v>0</v>
      </c>
      <c r="BD82" s="8">
        <f t="shared" si="244"/>
        <v>0</v>
      </c>
      <c r="BE82" s="8">
        <f t="shared" si="244"/>
        <v>0</v>
      </c>
      <c r="BF82" s="8">
        <f t="shared" si="244"/>
        <v>0</v>
      </c>
      <c r="BG82" s="8">
        <f t="shared" si="244"/>
        <v>0</v>
      </c>
    </row>
    <row r="83" spans="1:59" ht="31.5" x14ac:dyDescent="0.25">
      <c r="A83" s="10" t="s">
        <v>94</v>
      </c>
      <c r="B83" s="23" t="s">
        <v>112</v>
      </c>
      <c r="C83" s="15" t="s">
        <v>21</v>
      </c>
      <c r="D83" s="15" t="s">
        <v>92</v>
      </c>
      <c r="E83" s="12">
        <f t="shared" ref="E83:F85" si="245">J83+O83+T83+Y83+AD83+AI83+AN83+AS83+AX83+BC83</f>
        <v>11500</v>
      </c>
      <c r="F83" s="12">
        <f t="shared" si="245"/>
        <v>0</v>
      </c>
      <c r="G83" s="12">
        <f t="shared" ref="G83" si="246">L83+Q83+V83+AA83+AF83+AK83+AP83+AU83+AZ83+BE83</f>
        <v>0</v>
      </c>
      <c r="H83" s="49">
        <f>M83+R83+W83+AB83+AG83+AL83+AQ83+AV83+BA83+BF83</f>
        <v>11500</v>
      </c>
      <c r="I83" s="12">
        <f t="shared" ref="I83" si="247">N83+S83+X83+AC83+AH83+AM83+AR83+AW83+BB83+BG83</f>
        <v>0</v>
      </c>
      <c r="J83" s="32">
        <f>M83</f>
        <v>11500</v>
      </c>
      <c r="K83" s="20">
        <v>0</v>
      </c>
      <c r="L83" s="20">
        <v>0</v>
      </c>
      <c r="M83" s="26">
        <f>12500-1000</f>
        <v>11500</v>
      </c>
      <c r="N83" s="20">
        <v>0</v>
      </c>
      <c r="O83" s="20">
        <f>R83</f>
        <v>0</v>
      </c>
      <c r="P83" s="20">
        <v>0</v>
      </c>
      <c r="Q83" s="20">
        <v>0</v>
      </c>
      <c r="R83" s="21">
        <v>0</v>
      </c>
      <c r="S83" s="20">
        <v>0</v>
      </c>
      <c r="T83" s="20">
        <f>W83</f>
        <v>0</v>
      </c>
      <c r="U83" s="20">
        <v>0</v>
      </c>
      <c r="V83" s="20">
        <v>0</v>
      </c>
      <c r="W83" s="21">
        <v>0</v>
      </c>
      <c r="X83" s="20">
        <v>0</v>
      </c>
      <c r="Y83" s="20">
        <f>AB83</f>
        <v>0</v>
      </c>
      <c r="Z83" s="20">
        <v>0</v>
      </c>
      <c r="AA83" s="20">
        <v>0</v>
      </c>
      <c r="AB83" s="21">
        <v>0</v>
      </c>
      <c r="AC83" s="20">
        <v>0</v>
      </c>
      <c r="AD83" s="20">
        <f>AG83</f>
        <v>0</v>
      </c>
      <c r="AE83" s="20">
        <v>0</v>
      </c>
      <c r="AF83" s="20">
        <v>0</v>
      </c>
      <c r="AG83" s="21">
        <v>0</v>
      </c>
      <c r="AH83" s="20">
        <v>0</v>
      </c>
      <c r="AI83" s="20">
        <f>AL83</f>
        <v>0</v>
      </c>
      <c r="AJ83" s="20">
        <v>0</v>
      </c>
      <c r="AK83" s="20">
        <v>0</v>
      </c>
      <c r="AL83" s="21">
        <v>0</v>
      </c>
      <c r="AM83" s="20">
        <v>0</v>
      </c>
      <c r="AN83" s="20">
        <f>AQ83</f>
        <v>0</v>
      </c>
      <c r="AO83" s="20">
        <v>0</v>
      </c>
      <c r="AP83" s="20">
        <v>0</v>
      </c>
      <c r="AQ83" s="21">
        <v>0</v>
      </c>
      <c r="AR83" s="20">
        <v>0</v>
      </c>
      <c r="AS83" s="20">
        <f>AV83</f>
        <v>0</v>
      </c>
      <c r="AT83" s="20">
        <v>0</v>
      </c>
      <c r="AU83" s="20">
        <v>0</v>
      </c>
      <c r="AV83" s="21">
        <v>0</v>
      </c>
      <c r="AW83" s="20">
        <v>0</v>
      </c>
      <c r="AX83" s="20">
        <f>BA83</f>
        <v>0</v>
      </c>
      <c r="AY83" s="20">
        <v>0</v>
      </c>
      <c r="AZ83" s="20">
        <v>0</v>
      </c>
      <c r="BA83" s="21">
        <v>0</v>
      </c>
      <c r="BB83" s="20">
        <v>0</v>
      </c>
      <c r="BC83" s="20">
        <f>BF83</f>
        <v>0</v>
      </c>
      <c r="BD83" s="20">
        <v>0</v>
      </c>
      <c r="BE83" s="20">
        <v>0</v>
      </c>
      <c r="BF83" s="21">
        <v>0</v>
      </c>
      <c r="BG83" s="20">
        <v>0</v>
      </c>
    </row>
    <row r="84" spans="1:59" ht="31.5" x14ac:dyDescent="0.25">
      <c r="A84" s="10" t="s">
        <v>152</v>
      </c>
      <c r="B84" s="23" t="s">
        <v>153</v>
      </c>
      <c r="C84" s="15" t="s">
        <v>21</v>
      </c>
      <c r="D84" s="15" t="s">
        <v>92</v>
      </c>
      <c r="E84" s="12">
        <f t="shared" si="245"/>
        <v>22640</v>
      </c>
      <c r="F84" s="12">
        <f t="shared" si="245"/>
        <v>0</v>
      </c>
      <c r="G84" s="12">
        <f t="shared" ref="G84" si="248">L84+Q84+V84+AA84+AF84+AK84+AP84+AU84+AZ84+BE84</f>
        <v>0</v>
      </c>
      <c r="H84" s="49">
        <f>M84+R84+W84+AB84+AG84+AL84+AQ84+AV84+BA84+BF84</f>
        <v>22640</v>
      </c>
      <c r="I84" s="12">
        <f t="shared" ref="I84" si="249">N84+S84+X84+AC84+AH84+AM84+AR84+AW84+BB84+BG84</f>
        <v>0</v>
      </c>
      <c r="J84" s="24">
        <f>M84</f>
        <v>0</v>
      </c>
      <c r="K84" s="20">
        <v>0</v>
      </c>
      <c r="L84" s="20">
        <v>0</v>
      </c>
      <c r="M84" s="26">
        <v>0</v>
      </c>
      <c r="N84" s="20">
        <v>0</v>
      </c>
      <c r="O84" s="48">
        <f>R84</f>
        <v>22640</v>
      </c>
      <c r="P84" s="20">
        <v>0</v>
      </c>
      <c r="Q84" s="20">
        <v>0</v>
      </c>
      <c r="R84" s="47">
        <v>22640</v>
      </c>
      <c r="S84" s="20">
        <v>0</v>
      </c>
      <c r="T84" s="20">
        <f>W84</f>
        <v>0</v>
      </c>
      <c r="U84" s="20">
        <v>0</v>
      </c>
      <c r="V84" s="20">
        <v>0</v>
      </c>
      <c r="W84" s="21">
        <v>0</v>
      </c>
      <c r="X84" s="20">
        <v>0</v>
      </c>
      <c r="Y84" s="20">
        <f>AB84</f>
        <v>0</v>
      </c>
      <c r="Z84" s="20">
        <v>0</v>
      </c>
      <c r="AA84" s="20">
        <v>0</v>
      </c>
      <c r="AB84" s="21">
        <v>0</v>
      </c>
      <c r="AC84" s="20">
        <v>0</v>
      </c>
      <c r="AD84" s="20">
        <f>AG84</f>
        <v>0</v>
      </c>
      <c r="AE84" s="20">
        <v>0</v>
      </c>
      <c r="AF84" s="20">
        <v>0</v>
      </c>
      <c r="AG84" s="21">
        <v>0</v>
      </c>
      <c r="AH84" s="20">
        <v>0</v>
      </c>
      <c r="AI84" s="20">
        <f>AL84</f>
        <v>0</v>
      </c>
      <c r="AJ84" s="20">
        <v>0</v>
      </c>
      <c r="AK84" s="20">
        <v>0</v>
      </c>
      <c r="AL84" s="21">
        <v>0</v>
      </c>
      <c r="AM84" s="20">
        <v>0</v>
      </c>
      <c r="AN84" s="20">
        <f>AQ84</f>
        <v>0</v>
      </c>
      <c r="AO84" s="20">
        <v>0</v>
      </c>
      <c r="AP84" s="20">
        <v>0</v>
      </c>
      <c r="AQ84" s="21">
        <v>0</v>
      </c>
      <c r="AR84" s="20">
        <v>0</v>
      </c>
      <c r="AS84" s="20">
        <f>AV84</f>
        <v>0</v>
      </c>
      <c r="AT84" s="20">
        <v>0</v>
      </c>
      <c r="AU84" s="20">
        <v>0</v>
      </c>
      <c r="AV84" s="21">
        <v>0</v>
      </c>
      <c r="AW84" s="20">
        <v>0</v>
      </c>
      <c r="AX84" s="20">
        <f>BA84</f>
        <v>0</v>
      </c>
      <c r="AY84" s="20">
        <v>0</v>
      </c>
      <c r="AZ84" s="20">
        <v>0</v>
      </c>
      <c r="BA84" s="21">
        <v>0</v>
      </c>
      <c r="BB84" s="20">
        <v>0</v>
      </c>
      <c r="BC84" s="20">
        <f>BF84</f>
        <v>0</v>
      </c>
      <c r="BD84" s="20">
        <v>0</v>
      </c>
      <c r="BE84" s="20">
        <v>0</v>
      </c>
      <c r="BF84" s="21">
        <v>0</v>
      </c>
      <c r="BG84" s="20">
        <v>0</v>
      </c>
    </row>
    <row r="85" spans="1:59" ht="31.5" x14ac:dyDescent="0.25">
      <c r="A85" s="10" t="s">
        <v>154</v>
      </c>
      <c r="B85" s="23" t="s">
        <v>155</v>
      </c>
      <c r="C85" s="15" t="s">
        <v>21</v>
      </c>
      <c r="D85" s="15" t="s">
        <v>92</v>
      </c>
      <c r="E85" s="12">
        <f t="shared" si="245"/>
        <v>1600</v>
      </c>
      <c r="F85" s="12">
        <f t="shared" si="245"/>
        <v>0</v>
      </c>
      <c r="G85" s="12">
        <f t="shared" ref="G85" si="250">L85+Q85+V85+AA85+AF85+AK85+AP85+AU85+AZ85+BE85</f>
        <v>0</v>
      </c>
      <c r="H85" s="49">
        <f>M85+R85+W85+AB85+AG85+AL85+AQ85+AV85+BA85+BF85</f>
        <v>1600</v>
      </c>
      <c r="I85" s="12">
        <f t="shared" ref="I85" si="251">N85+S85+X85+AC85+AH85+AM85+AR85+AW85+BB85+BG85</f>
        <v>0</v>
      </c>
      <c r="J85" s="24">
        <f>M85</f>
        <v>0</v>
      </c>
      <c r="K85" s="20">
        <v>0</v>
      </c>
      <c r="L85" s="20">
        <v>0</v>
      </c>
      <c r="M85" s="26">
        <v>0</v>
      </c>
      <c r="N85" s="20">
        <v>0</v>
      </c>
      <c r="O85" s="48">
        <f>R85</f>
        <v>1600</v>
      </c>
      <c r="P85" s="20">
        <v>0</v>
      </c>
      <c r="Q85" s="20">
        <v>0</v>
      </c>
      <c r="R85" s="47">
        <v>1600</v>
      </c>
      <c r="S85" s="20">
        <v>0</v>
      </c>
      <c r="T85" s="20">
        <f>W85</f>
        <v>0</v>
      </c>
      <c r="U85" s="20">
        <v>0</v>
      </c>
      <c r="V85" s="20">
        <v>0</v>
      </c>
      <c r="W85" s="21">
        <v>0</v>
      </c>
      <c r="X85" s="20">
        <v>0</v>
      </c>
      <c r="Y85" s="20">
        <f>AB85</f>
        <v>0</v>
      </c>
      <c r="Z85" s="20">
        <v>0</v>
      </c>
      <c r="AA85" s="20">
        <v>0</v>
      </c>
      <c r="AB85" s="21">
        <v>0</v>
      </c>
      <c r="AC85" s="20">
        <v>0</v>
      </c>
      <c r="AD85" s="20">
        <f>AG85</f>
        <v>0</v>
      </c>
      <c r="AE85" s="20">
        <v>0</v>
      </c>
      <c r="AF85" s="20">
        <v>0</v>
      </c>
      <c r="AG85" s="21">
        <v>0</v>
      </c>
      <c r="AH85" s="20">
        <v>0</v>
      </c>
      <c r="AI85" s="20">
        <f>AL85</f>
        <v>0</v>
      </c>
      <c r="AJ85" s="20">
        <v>0</v>
      </c>
      <c r="AK85" s="20">
        <v>0</v>
      </c>
      <c r="AL85" s="21">
        <v>0</v>
      </c>
      <c r="AM85" s="20">
        <v>0</v>
      </c>
      <c r="AN85" s="20">
        <f>AQ85</f>
        <v>0</v>
      </c>
      <c r="AO85" s="20">
        <v>0</v>
      </c>
      <c r="AP85" s="20">
        <v>0</v>
      </c>
      <c r="AQ85" s="21">
        <v>0</v>
      </c>
      <c r="AR85" s="20">
        <v>0</v>
      </c>
      <c r="AS85" s="20">
        <f>AV85</f>
        <v>0</v>
      </c>
      <c r="AT85" s="20">
        <v>0</v>
      </c>
      <c r="AU85" s="20">
        <v>0</v>
      </c>
      <c r="AV85" s="21">
        <v>0</v>
      </c>
      <c r="AW85" s="20">
        <v>0</v>
      </c>
      <c r="AX85" s="20">
        <f>BA85</f>
        <v>0</v>
      </c>
      <c r="AY85" s="20">
        <v>0</v>
      </c>
      <c r="AZ85" s="20">
        <v>0</v>
      </c>
      <c r="BA85" s="21">
        <v>0</v>
      </c>
      <c r="BB85" s="20">
        <v>0</v>
      </c>
      <c r="BC85" s="20">
        <f>BF85</f>
        <v>0</v>
      </c>
      <c r="BD85" s="20">
        <v>0</v>
      </c>
      <c r="BE85" s="20">
        <v>0</v>
      </c>
      <c r="BF85" s="21">
        <v>0</v>
      </c>
      <c r="BG85" s="20">
        <v>0</v>
      </c>
    </row>
    <row r="86" spans="1:59" ht="47.25" x14ac:dyDescent="0.25">
      <c r="A86" s="10" t="s">
        <v>209</v>
      </c>
      <c r="B86" s="23" t="s">
        <v>210</v>
      </c>
      <c r="C86" s="15" t="s">
        <v>21</v>
      </c>
      <c r="D86" s="15" t="s">
        <v>92</v>
      </c>
      <c r="E86" s="12">
        <f t="shared" ref="E86" si="252">J86+O86+T86+Y86+AD86+AI86+AN86+AS86+AX86+BC86</f>
        <v>26000</v>
      </c>
      <c r="F86" s="12">
        <f t="shared" ref="F86" si="253">K86+P86+U86+Z86+AE86+AJ86+AO86+AT86+AY86+BD86</f>
        <v>0</v>
      </c>
      <c r="G86" s="12">
        <f t="shared" ref="G86" si="254">L86+Q86+V86+AA86+AF86+AK86+AP86+AU86+AZ86+BE86</f>
        <v>0</v>
      </c>
      <c r="H86" s="49">
        <f>M86+R86+W86+AB86+AG86+AL86+AQ86+AV86+BA86+BF86</f>
        <v>26000</v>
      </c>
      <c r="I86" s="12">
        <f t="shared" ref="I86" si="255">N86+S86+X86+AC86+AH86+AM86+AR86+AW86+BB86+BG86</f>
        <v>0</v>
      </c>
      <c r="J86" s="24">
        <f>M86</f>
        <v>0</v>
      </c>
      <c r="K86" s="20">
        <v>0</v>
      </c>
      <c r="L86" s="20">
        <v>0</v>
      </c>
      <c r="M86" s="26">
        <v>0</v>
      </c>
      <c r="N86" s="20">
        <v>0</v>
      </c>
      <c r="O86" s="48">
        <f>R86</f>
        <v>0</v>
      </c>
      <c r="P86" s="20">
        <v>0</v>
      </c>
      <c r="Q86" s="20">
        <v>0</v>
      </c>
      <c r="R86" s="47">
        <v>0</v>
      </c>
      <c r="S86" s="20">
        <v>0</v>
      </c>
      <c r="T86" s="20">
        <f>W86</f>
        <v>0</v>
      </c>
      <c r="U86" s="20">
        <v>0</v>
      </c>
      <c r="V86" s="20">
        <v>0</v>
      </c>
      <c r="W86" s="21">
        <v>0</v>
      </c>
      <c r="X86" s="20">
        <v>0</v>
      </c>
      <c r="Y86" s="20">
        <f>AB86</f>
        <v>0</v>
      </c>
      <c r="Z86" s="20">
        <v>0</v>
      </c>
      <c r="AA86" s="20">
        <v>0</v>
      </c>
      <c r="AB86" s="21">
        <v>0</v>
      </c>
      <c r="AC86" s="20">
        <v>0</v>
      </c>
      <c r="AD86" s="48">
        <f>AG86</f>
        <v>26000</v>
      </c>
      <c r="AE86" s="20">
        <v>0</v>
      </c>
      <c r="AF86" s="20">
        <v>0</v>
      </c>
      <c r="AG86" s="47">
        <v>26000</v>
      </c>
      <c r="AH86" s="20">
        <v>0</v>
      </c>
      <c r="AI86" s="20">
        <f>AL86</f>
        <v>0</v>
      </c>
      <c r="AJ86" s="20">
        <v>0</v>
      </c>
      <c r="AK86" s="20">
        <v>0</v>
      </c>
      <c r="AL86" s="21">
        <v>0</v>
      </c>
      <c r="AM86" s="20">
        <v>0</v>
      </c>
      <c r="AN86" s="20">
        <f>AQ86</f>
        <v>0</v>
      </c>
      <c r="AO86" s="20">
        <v>0</v>
      </c>
      <c r="AP86" s="20">
        <v>0</v>
      </c>
      <c r="AQ86" s="21">
        <v>0</v>
      </c>
      <c r="AR86" s="20">
        <v>0</v>
      </c>
      <c r="AS86" s="20">
        <f>AV86</f>
        <v>0</v>
      </c>
      <c r="AT86" s="20">
        <v>0</v>
      </c>
      <c r="AU86" s="20">
        <v>0</v>
      </c>
      <c r="AV86" s="21">
        <v>0</v>
      </c>
      <c r="AW86" s="20">
        <v>0</v>
      </c>
      <c r="AX86" s="20">
        <f>BA86</f>
        <v>0</v>
      </c>
      <c r="AY86" s="20">
        <v>0</v>
      </c>
      <c r="AZ86" s="20">
        <v>0</v>
      </c>
      <c r="BA86" s="21">
        <v>0</v>
      </c>
      <c r="BB86" s="20">
        <v>0</v>
      </c>
      <c r="BC86" s="20">
        <f>BF86</f>
        <v>0</v>
      </c>
      <c r="BD86" s="20">
        <v>0</v>
      </c>
      <c r="BE86" s="20">
        <v>0</v>
      </c>
      <c r="BF86" s="21">
        <v>0</v>
      </c>
      <c r="BG86" s="20">
        <v>0</v>
      </c>
    </row>
    <row r="87" spans="1:59" s="9" customFormat="1" ht="33" customHeight="1" x14ac:dyDescent="0.25">
      <c r="A87" s="52" t="s">
        <v>128</v>
      </c>
      <c r="B87" s="101" t="s">
        <v>130</v>
      </c>
      <c r="C87" s="101"/>
      <c r="D87" s="101"/>
      <c r="E87" s="8">
        <f>SUM(E88)</f>
        <v>684</v>
      </c>
      <c r="F87" s="8">
        <f t="shared" si="241"/>
        <v>0</v>
      </c>
      <c r="G87" s="8">
        <f t="shared" si="241"/>
        <v>0</v>
      </c>
      <c r="H87" s="8">
        <f t="shared" si="241"/>
        <v>684</v>
      </c>
      <c r="I87" s="8">
        <f t="shared" si="241"/>
        <v>0</v>
      </c>
      <c r="J87" s="8">
        <f t="shared" si="241"/>
        <v>684</v>
      </c>
      <c r="K87" s="8">
        <f t="shared" si="241"/>
        <v>0</v>
      </c>
      <c r="L87" s="8">
        <f t="shared" si="241"/>
        <v>0</v>
      </c>
      <c r="M87" s="8">
        <f t="shared" si="241"/>
        <v>684</v>
      </c>
      <c r="N87" s="8">
        <f t="shared" si="241"/>
        <v>0</v>
      </c>
      <c r="O87" s="8">
        <f t="shared" si="241"/>
        <v>0</v>
      </c>
      <c r="P87" s="8">
        <f t="shared" si="241"/>
        <v>0</v>
      </c>
      <c r="Q87" s="8">
        <f t="shared" si="241"/>
        <v>0</v>
      </c>
      <c r="R87" s="8">
        <f t="shared" si="241"/>
        <v>0</v>
      </c>
      <c r="S87" s="8">
        <f t="shared" si="241"/>
        <v>0</v>
      </c>
      <c r="T87" s="8">
        <f t="shared" si="241"/>
        <v>0</v>
      </c>
      <c r="U87" s="8">
        <f t="shared" si="241"/>
        <v>0</v>
      </c>
      <c r="V87" s="8">
        <f t="shared" si="241"/>
        <v>0</v>
      </c>
      <c r="W87" s="8">
        <f t="shared" si="241"/>
        <v>0</v>
      </c>
      <c r="X87" s="8">
        <f t="shared" si="241"/>
        <v>0</v>
      </c>
      <c r="Y87" s="8">
        <f t="shared" si="241"/>
        <v>0</v>
      </c>
      <c r="Z87" s="8">
        <f t="shared" si="241"/>
        <v>0</v>
      </c>
      <c r="AA87" s="8">
        <f t="shared" si="241"/>
        <v>0</v>
      </c>
      <c r="AB87" s="8">
        <f t="shared" si="241"/>
        <v>0</v>
      </c>
      <c r="AC87" s="8">
        <f t="shared" si="241"/>
        <v>0</v>
      </c>
      <c r="AD87" s="8">
        <f t="shared" si="241"/>
        <v>0</v>
      </c>
      <c r="AE87" s="8">
        <f t="shared" si="241"/>
        <v>0</v>
      </c>
      <c r="AF87" s="8">
        <f t="shared" si="241"/>
        <v>0</v>
      </c>
      <c r="AG87" s="8">
        <f t="shared" si="241"/>
        <v>0</v>
      </c>
      <c r="AH87" s="8">
        <f t="shared" si="241"/>
        <v>0</v>
      </c>
      <c r="AI87" s="8">
        <f t="shared" si="241"/>
        <v>0</v>
      </c>
      <c r="AJ87" s="8">
        <f t="shared" si="241"/>
        <v>0</v>
      </c>
      <c r="AK87" s="8">
        <f t="shared" si="241"/>
        <v>0</v>
      </c>
      <c r="AL87" s="8">
        <f t="shared" si="241"/>
        <v>0</v>
      </c>
      <c r="AM87" s="8">
        <f t="shared" si="241"/>
        <v>0</v>
      </c>
      <c r="AN87" s="8">
        <f t="shared" si="241"/>
        <v>0</v>
      </c>
      <c r="AO87" s="8">
        <f t="shared" si="241"/>
        <v>0</v>
      </c>
      <c r="AP87" s="8">
        <f t="shared" si="241"/>
        <v>0</v>
      </c>
      <c r="AQ87" s="8">
        <f t="shared" si="241"/>
        <v>0</v>
      </c>
      <c r="AR87" s="8">
        <f t="shared" si="241"/>
        <v>0</v>
      </c>
      <c r="AS87" s="8">
        <f t="shared" ref="AS87:BG89" si="256">SUM(AS88)</f>
        <v>0</v>
      </c>
      <c r="AT87" s="8">
        <f t="shared" si="256"/>
        <v>0</v>
      </c>
      <c r="AU87" s="8">
        <f t="shared" si="256"/>
        <v>0</v>
      </c>
      <c r="AV87" s="8">
        <f t="shared" si="256"/>
        <v>0</v>
      </c>
      <c r="AW87" s="8">
        <f t="shared" si="256"/>
        <v>0</v>
      </c>
      <c r="AX87" s="8">
        <f t="shared" si="256"/>
        <v>0</v>
      </c>
      <c r="AY87" s="8">
        <f t="shared" si="256"/>
        <v>0</v>
      </c>
      <c r="AZ87" s="8">
        <f t="shared" si="256"/>
        <v>0</v>
      </c>
      <c r="BA87" s="8">
        <f t="shared" si="256"/>
        <v>0</v>
      </c>
      <c r="BB87" s="8">
        <f t="shared" si="256"/>
        <v>0</v>
      </c>
      <c r="BC87" s="8">
        <f t="shared" si="256"/>
        <v>0</v>
      </c>
      <c r="BD87" s="8">
        <f t="shared" si="256"/>
        <v>0</v>
      </c>
      <c r="BE87" s="8">
        <f t="shared" si="256"/>
        <v>0</v>
      </c>
      <c r="BF87" s="8">
        <f t="shared" si="256"/>
        <v>0</v>
      </c>
      <c r="BG87" s="8">
        <f t="shared" si="256"/>
        <v>0</v>
      </c>
    </row>
    <row r="88" spans="1:59" ht="67.5" customHeight="1" x14ac:dyDescent="0.25">
      <c r="A88" s="10" t="s">
        <v>129</v>
      </c>
      <c r="B88" s="23" t="s">
        <v>100</v>
      </c>
      <c r="C88" s="15" t="s">
        <v>21</v>
      </c>
      <c r="D88" s="15" t="s">
        <v>33</v>
      </c>
      <c r="E88" s="12">
        <f>J88+O88+T88+Y88+AD88+AI88+AN88+AS88+AX88+BC88</f>
        <v>684</v>
      </c>
      <c r="F88" s="12">
        <f>K88+P88+U88+Z88+AE88+AJ88+AO88+AT88+AY88+BD88</f>
        <v>0</v>
      </c>
      <c r="G88" s="12">
        <f t="shared" ref="G88" si="257">L88+Q88+V88+AA88+AF88+AK88+AP88+AU88+AZ88+BE88</f>
        <v>0</v>
      </c>
      <c r="H88" s="25">
        <f>M88+R88+W88+AB88+AG88+AL88+AQ88+AV88+BA88+BF88</f>
        <v>684</v>
      </c>
      <c r="I88" s="12">
        <f t="shared" ref="I88" si="258">N88+S88+X88+AC88+AH88+AM88+AR88+AW88+BB88+BG88</f>
        <v>0</v>
      </c>
      <c r="J88" s="24">
        <f>M88</f>
        <v>684</v>
      </c>
      <c r="K88" s="20">
        <v>0</v>
      </c>
      <c r="L88" s="20">
        <v>0</v>
      </c>
      <c r="M88" s="26">
        <f>930.5-246.5</f>
        <v>684</v>
      </c>
      <c r="N88" s="20">
        <v>0</v>
      </c>
      <c r="O88" s="20">
        <f>R88</f>
        <v>0</v>
      </c>
      <c r="P88" s="20">
        <v>0</v>
      </c>
      <c r="Q88" s="20">
        <v>0</v>
      </c>
      <c r="R88" s="21">
        <v>0</v>
      </c>
      <c r="S88" s="20">
        <v>0</v>
      </c>
      <c r="T88" s="20">
        <f>W88</f>
        <v>0</v>
      </c>
      <c r="U88" s="20">
        <v>0</v>
      </c>
      <c r="V88" s="20">
        <v>0</v>
      </c>
      <c r="W88" s="21">
        <v>0</v>
      </c>
      <c r="X88" s="20">
        <v>0</v>
      </c>
      <c r="Y88" s="20">
        <f>AB88</f>
        <v>0</v>
      </c>
      <c r="Z88" s="20">
        <v>0</v>
      </c>
      <c r="AA88" s="20">
        <v>0</v>
      </c>
      <c r="AB88" s="21">
        <v>0</v>
      </c>
      <c r="AC88" s="20">
        <v>0</v>
      </c>
      <c r="AD88" s="20">
        <f>AG88</f>
        <v>0</v>
      </c>
      <c r="AE88" s="20">
        <v>0</v>
      </c>
      <c r="AF88" s="20">
        <v>0</v>
      </c>
      <c r="AG88" s="21">
        <v>0</v>
      </c>
      <c r="AH88" s="20">
        <v>0</v>
      </c>
      <c r="AI88" s="20">
        <f>AL88</f>
        <v>0</v>
      </c>
      <c r="AJ88" s="20">
        <v>0</v>
      </c>
      <c r="AK88" s="20">
        <v>0</v>
      </c>
      <c r="AL88" s="21">
        <v>0</v>
      </c>
      <c r="AM88" s="20">
        <v>0</v>
      </c>
      <c r="AN88" s="20">
        <f>AQ88</f>
        <v>0</v>
      </c>
      <c r="AO88" s="20">
        <v>0</v>
      </c>
      <c r="AP88" s="20">
        <v>0</v>
      </c>
      <c r="AQ88" s="21">
        <v>0</v>
      </c>
      <c r="AR88" s="20">
        <v>0</v>
      </c>
      <c r="AS88" s="20">
        <f>AV88</f>
        <v>0</v>
      </c>
      <c r="AT88" s="20">
        <v>0</v>
      </c>
      <c r="AU88" s="20">
        <v>0</v>
      </c>
      <c r="AV88" s="21">
        <v>0</v>
      </c>
      <c r="AW88" s="20">
        <v>0</v>
      </c>
      <c r="AX88" s="20">
        <f>BA88</f>
        <v>0</v>
      </c>
      <c r="AY88" s="20">
        <v>0</v>
      </c>
      <c r="AZ88" s="20">
        <v>0</v>
      </c>
      <c r="BA88" s="21">
        <v>0</v>
      </c>
      <c r="BB88" s="20">
        <v>0</v>
      </c>
      <c r="BC88" s="20">
        <f>BF88</f>
        <v>0</v>
      </c>
      <c r="BD88" s="20">
        <v>0</v>
      </c>
      <c r="BE88" s="20">
        <v>0</v>
      </c>
      <c r="BF88" s="21">
        <v>0</v>
      </c>
      <c r="BG88" s="20">
        <v>0</v>
      </c>
    </row>
    <row r="89" spans="1:59" s="9" customFormat="1" ht="33" customHeight="1" x14ac:dyDescent="0.25">
      <c r="A89" s="52" t="s">
        <v>132</v>
      </c>
      <c r="B89" s="101" t="s">
        <v>135</v>
      </c>
      <c r="C89" s="101"/>
      <c r="D89" s="101"/>
      <c r="E89" s="8">
        <f>SUM(E90)</f>
        <v>6480</v>
      </c>
      <c r="F89" s="8">
        <f t="shared" si="241"/>
        <v>0</v>
      </c>
      <c r="G89" s="8">
        <f t="shared" si="241"/>
        <v>0</v>
      </c>
      <c r="H89" s="8">
        <f t="shared" si="241"/>
        <v>6480</v>
      </c>
      <c r="I89" s="8">
        <f t="shared" si="241"/>
        <v>0</v>
      </c>
      <c r="J89" s="8">
        <f t="shared" si="241"/>
        <v>6480</v>
      </c>
      <c r="K89" s="8">
        <f t="shared" si="241"/>
        <v>0</v>
      </c>
      <c r="L89" s="8">
        <f t="shared" si="241"/>
        <v>0</v>
      </c>
      <c r="M89" s="8">
        <f t="shared" si="241"/>
        <v>6480</v>
      </c>
      <c r="N89" s="8">
        <f t="shared" si="241"/>
        <v>0</v>
      </c>
      <c r="O89" s="8">
        <f t="shared" si="241"/>
        <v>0</v>
      </c>
      <c r="P89" s="8">
        <f t="shared" si="241"/>
        <v>0</v>
      </c>
      <c r="Q89" s="8">
        <f t="shared" si="241"/>
        <v>0</v>
      </c>
      <c r="R89" s="8">
        <f t="shared" si="241"/>
        <v>0</v>
      </c>
      <c r="S89" s="8">
        <f t="shared" si="241"/>
        <v>0</v>
      </c>
      <c r="T89" s="8">
        <f t="shared" si="241"/>
        <v>0</v>
      </c>
      <c r="U89" s="8">
        <f t="shared" si="241"/>
        <v>0</v>
      </c>
      <c r="V89" s="8">
        <f t="shared" si="241"/>
        <v>0</v>
      </c>
      <c r="W89" s="8">
        <f t="shared" si="241"/>
        <v>0</v>
      </c>
      <c r="X89" s="8">
        <f t="shared" si="241"/>
        <v>0</v>
      </c>
      <c r="Y89" s="8">
        <f t="shared" si="241"/>
        <v>0</v>
      </c>
      <c r="Z89" s="8">
        <f t="shared" si="241"/>
        <v>0</v>
      </c>
      <c r="AA89" s="8">
        <f t="shared" si="241"/>
        <v>0</v>
      </c>
      <c r="AB89" s="8">
        <f t="shared" si="241"/>
        <v>0</v>
      </c>
      <c r="AC89" s="8">
        <f t="shared" si="241"/>
        <v>0</v>
      </c>
      <c r="AD89" s="8">
        <f t="shared" si="241"/>
        <v>0</v>
      </c>
      <c r="AE89" s="8">
        <f t="shared" si="241"/>
        <v>0</v>
      </c>
      <c r="AF89" s="8">
        <f t="shared" si="241"/>
        <v>0</v>
      </c>
      <c r="AG89" s="8">
        <f t="shared" si="241"/>
        <v>0</v>
      </c>
      <c r="AH89" s="8">
        <f t="shared" si="241"/>
        <v>0</v>
      </c>
      <c r="AI89" s="8">
        <f t="shared" si="241"/>
        <v>0</v>
      </c>
      <c r="AJ89" s="8">
        <f t="shared" si="241"/>
        <v>0</v>
      </c>
      <c r="AK89" s="8">
        <f t="shared" si="241"/>
        <v>0</v>
      </c>
      <c r="AL89" s="8">
        <f t="shared" si="241"/>
        <v>0</v>
      </c>
      <c r="AM89" s="8">
        <f t="shared" si="241"/>
        <v>0</v>
      </c>
      <c r="AN89" s="8">
        <f t="shared" si="241"/>
        <v>0</v>
      </c>
      <c r="AO89" s="8">
        <f t="shared" si="241"/>
        <v>0</v>
      </c>
      <c r="AP89" s="8">
        <f t="shared" si="241"/>
        <v>0</v>
      </c>
      <c r="AQ89" s="8">
        <f t="shared" si="241"/>
        <v>0</v>
      </c>
      <c r="AR89" s="8">
        <f t="shared" si="241"/>
        <v>0</v>
      </c>
      <c r="AS89" s="8">
        <f t="shared" si="256"/>
        <v>0</v>
      </c>
      <c r="AT89" s="8">
        <f t="shared" si="256"/>
        <v>0</v>
      </c>
      <c r="AU89" s="8">
        <f t="shared" si="256"/>
        <v>0</v>
      </c>
      <c r="AV89" s="8">
        <f t="shared" si="256"/>
        <v>0</v>
      </c>
      <c r="AW89" s="8">
        <f t="shared" si="256"/>
        <v>0</v>
      </c>
      <c r="AX89" s="8">
        <f t="shared" si="256"/>
        <v>0</v>
      </c>
      <c r="AY89" s="8">
        <f t="shared" si="256"/>
        <v>0</v>
      </c>
      <c r="AZ89" s="8">
        <f t="shared" si="256"/>
        <v>0</v>
      </c>
      <c r="BA89" s="8">
        <f t="shared" si="256"/>
        <v>0</v>
      </c>
      <c r="BB89" s="8">
        <f t="shared" si="256"/>
        <v>0</v>
      </c>
      <c r="BC89" s="8">
        <f t="shared" si="256"/>
        <v>0</v>
      </c>
      <c r="BD89" s="8">
        <f t="shared" si="256"/>
        <v>0</v>
      </c>
      <c r="BE89" s="8">
        <f t="shared" si="256"/>
        <v>0</v>
      </c>
      <c r="BF89" s="8">
        <f t="shared" si="256"/>
        <v>0</v>
      </c>
      <c r="BG89" s="8">
        <f t="shared" si="256"/>
        <v>0</v>
      </c>
    </row>
    <row r="90" spans="1:59" ht="31.5" x14ac:dyDescent="0.25">
      <c r="A90" s="10" t="s">
        <v>133</v>
      </c>
      <c r="B90" s="23" t="s">
        <v>134</v>
      </c>
      <c r="C90" s="15" t="s">
        <v>21</v>
      </c>
      <c r="D90" s="15" t="s">
        <v>92</v>
      </c>
      <c r="E90" s="12">
        <f>J90+O90+T90+Y90+AD90+AI90+AN90+AS90+AX90+BC90</f>
        <v>6480</v>
      </c>
      <c r="F90" s="12">
        <f>K90+P90+U90+Z90+AE90+AJ90+AO90+AT90+AY90+BD90</f>
        <v>0</v>
      </c>
      <c r="G90" s="12">
        <f t="shared" ref="G90" si="259">L90+Q90+V90+AA90+AF90+AK90+AP90+AU90+AZ90+BE90</f>
        <v>0</v>
      </c>
      <c r="H90" s="25">
        <f>M90+R90+W90+AB90+AG90+AL90+AQ90+AV90+BA90+BF90</f>
        <v>6480</v>
      </c>
      <c r="I90" s="12">
        <f t="shared" ref="I90" si="260">N90+S90+X90+AC90+AH90+AM90+AR90+AW90+BB90+BG90</f>
        <v>0</v>
      </c>
      <c r="J90" s="24">
        <f>M90</f>
        <v>6480</v>
      </c>
      <c r="K90" s="20">
        <v>0</v>
      </c>
      <c r="L90" s="20">
        <v>0</v>
      </c>
      <c r="M90" s="26">
        <v>6480</v>
      </c>
      <c r="N90" s="20">
        <v>0</v>
      </c>
      <c r="O90" s="20">
        <f>R90</f>
        <v>0</v>
      </c>
      <c r="P90" s="20">
        <v>0</v>
      </c>
      <c r="Q90" s="20">
        <v>0</v>
      </c>
      <c r="R90" s="21">
        <v>0</v>
      </c>
      <c r="S90" s="20">
        <v>0</v>
      </c>
      <c r="T90" s="20">
        <f>W90</f>
        <v>0</v>
      </c>
      <c r="U90" s="20">
        <v>0</v>
      </c>
      <c r="V90" s="20">
        <v>0</v>
      </c>
      <c r="W90" s="21">
        <v>0</v>
      </c>
      <c r="X90" s="20">
        <v>0</v>
      </c>
      <c r="Y90" s="20">
        <f>AB90</f>
        <v>0</v>
      </c>
      <c r="Z90" s="20">
        <v>0</v>
      </c>
      <c r="AA90" s="20">
        <v>0</v>
      </c>
      <c r="AB90" s="21">
        <v>0</v>
      </c>
      <c r="AC90" s="20">
        <v>0</v>
      </c>
      <c r="AD90" s="20">
        <f>AG90</f>
        <v>0</v>
      </c>
      <c r="AE90" s="20">
        <v>0</v>
      </c>
      <c r="AF90" s="20">
        <v>0</v>
      </c>
      <c r="AG90" s="21">
        <v>0</v>
      </c>
      <c r="AH90" s="20">
        <v>0</v>
      </c>
      <c r="AI90" s="20">
        <f>AL90</f>
        <v>0</v>
      </c>
      <c r="AJ90" s="20">
        <v>0</v>
      </c>
      <c r="AK90" s="20">
        <v>0</v>
      </c>
      <c r="AL90" s="21">
        <v>0</v>
      </c>
      <c r="AM90" s="20">
        <v>0</v>
      </c>
      <c r="AN90" s="20">
        <f>AQ90</f>
        <v>0</v>
      </c>
      <c r="AO90" s="20">
        <v>0</v>
      </c>
      <c r="AP90" s="20">
        <v>0</v>
      </c>
      <c r="AQ90" s="21">
        <v>0</v>
      </c>
      <c r="AR90" s="20">
        <v>0</v>
      </c>
      <c r="AS90" s="20">
        <f>AV90</f>
        <v>0</v>
      </c>
      <c r="AT90" s="20">
        <v>0</v>
      </c>
      <c r="AU90" s="20">
        <v>0</v>
      </c>
      <c r="AV90" s="21">
        <v>0</v>
      </c>
      <c r="AW90" s="20">
        <v>0</v>
      </c>
      <c r="AX90" s="20">
        <f>BA90</f>
        <v>0</v>
      </c>
      <c r="AY90" s="20">
        <v>0</v>
      </c>
      <c r="AZ90" s="20">
        <v>0</v>
      </c>
      <c r="BA90" s="21">
        <v>0</v>
      </c>
      <c r="BB90" s="20">
        <v>0</v>
      </c>
      <c r="BC90" s="20">
        <f>BF90</f>
        <v>0</v>
      </c>
      <c r="BD90" s="20">
        <v>0</v>
      </c>
      <c r="BE90" s="20">
        <v>0</v>
      </c>
      <c r="BF90" s="21">
        <v>0</v>
      </c>
      <c r="BG90" s="20">
        <v>0</v>
      </c>
    </row>
    <row r="91" spans="1:59" s="9" customFormat="1" ht="33" customHeight="1" x14ac:dyDescent="0.25">
      <c r="A91" s="52" t="s">
        <v>136</v>
      </c>
      <c r="B91" s="101" t="s">
        <v>138</v>
      </c>
      <c r="C91" s="101"/>
      <c r="D91" s="101"/>
      <c r="E91" s="8">
        <f>SUM(E92:E98)</f>
        <v>3856.5</v>
      </c>
      <c r="F91" s="8">
        <f t="shared" ref="F91:BG91" si="261">SUM(F92:F98)</f>
        <v>0</v>
      </c>
      <c r="G91" s="8">
        <f t="shared" si="261"/>
        <v>0</v>
      </c>
      <c r="H91" s="8">
        <f t="shared" si="261"/>
        <v>3856.5</v>
      </c>
      <c r="I91" s="8">
        <f t="shared" si="261"/>
        <v>0</v>
      </c>
      <c r="J91" s="8">
        <f t="shared" si="261"/>
        <v>1250.7</v>
      </c>
      <c r="K91" s="8">
        <f t="shared" si="261"/>
        <v>0</v>
      </c>
      <c r="L91" s="8">
        <f t="shared" si="261"/>
        <v>0</v>
      </c>
      <c r="M91" s="8">
        <f t="shared" si="261"/>
        <v>1250.7</v>
      </c>
      <c r="N91" s="8">
        <f t="shared" si="261"/>
        <v>0</v>
      </c>
      <c r="O91" s="8">
        <f t="shared" si="261"/>
        <v>176.2</v>
      </c>
      <c r="P91" s="8">
        <f t="shared" si="261"/>
        <v>0</v>
      </c>
      <c r="Q91" s="8">
        <f t="shared" si="261"/>
        <v>0</v>
      </c>
      <c r="R91" s="8">
        <f t="shared" si="261"/>
        <v>176.2</v>
      </c>
      <c r="S91" s="8">
        <f t="shared" si="261"/>
        <v>0</v>
      </c>
      <c r="T91" s="8">
        <f t="shared" si="261"/>
        <v>1608</v>
      </c>
      <c r="U91" s="8">
        <f t="shared" si="261"/>
        <v>0</v>
      </c>
      <c r="V91" s="8">
        <f t="shared" si="261"/>
        <v>0</v>
      </c>
      <c r="W91" s="8">
        <f t="shared" si="261"/>
        <v>1608</v>
      </c>
      <c r="X91" s="8">
        <f t="shared" si="261"/>
        <v>0</v>
      </c>
      <c r="Y91" s="8">
        <f t="shared" si="261"/>
        <v>821.6</v>
      </c>
      <c r="Z91" s="8">
        <f t="shared" si="261"/>
        <v>0</v>
      </c>
      <c r="AA91" s="8">
        <f t="shared" si="261"/>
        <v>0</v>
      </c>
      <c r="AB91" s="8">
        <f t="shared" si="261"/>
        <v>821.6</v>
      </c>
      <c r="AC91" s="8">
        <f t="shared" si="261"/>
        <v>0</v>
      </c>
      <c r="AD91" s="8">
        <f t="shared" si="261"/>
        <v>0</v>
      </c>
      <c r="AE91" s="8">
        <f t="shared" si="261"/>
        <v>0</v>
      </c>
      <c r="AF91" s="8">
        <f t="shared" si="261"/>
        <v>0</v>
      </c>
      <c r="AG91" s="8">
        <f t="shared" si="261"/>
        <v>0</v>
      </c>
      <c r="AH91" s="8">
        <f t="shared" si="261"/>
        <v>0</v>
      </c>
      <c r="AI91" s="8">
        <f t="shared" si="261"/>
        <v>0</v>
      </c>
      <c r="AJ91" s="8">
        <f t="shared" si="261"/>
        <v>0</v>
      </c>
      <c r="AK91" s="8">
        <f t="shared" si="261"/>
        <v>0</v>
      </c>
      <c r="AL91" s="8">
        <f t="shared" si="261"/>
        <v>0</v>
      </c>
      <c r="AM91" s="8">
        <f t="shared" si="261"/>
        <v>0</v>
      </c>
      <c r="AN91" s="8">
        <f t="shared" si="261"/>
        <v>0</v>
      </c>
      <c r="AO91" s="8">
        <f t="shared" si="261"/>
        <v>0</v>
      </c>
      <c r="AP91" s="8">
        <f t="shared" si="261"/>
        <v>0</v>
      </c>
      <c r="AQ91" s="8">
        <f t="shared" si="261"/>
        <v>0</v>
      </c>
      <c r="AR91" s="8">
        <f t="shared" si="261"/>
        <v>0</v>
      </c>
      <c r="AS91" s="8">
        <f t="shared" si="261"/>
        <v>0</v>
      </c>
      <c r="AT91" s="8">
        <f t="shared" si="261"/>
        <v>0</v>
      </c>
      <c r="AU91" s="8">
        <f t="shared" si="261"/>
        <v>0</v>
      </c>
      <c r="AV91" s="8">
        <f t="shared" si="261"/>
        <v>0</v>
      </c>
      <c r="AW91" s="8">
        <f t="shared" si="261"/>
        <v>0</v>
      </c>
      <c r="AX91" s="8">
        <f t="shared" si="261"/>
        <v>0</v>
      </c>
      <c r="AY91" s="8">
        <f t="shared" si="261"/>
        <v>0</v>
      </c>
      <c r="AZ91" s="8">
        <f t="shared" si="261"/>
        <v>0</v>
      </c>
      <c r="BA91" s="8">
        <f t="shared" si="261"/>
        <v>0</v>
      </c>
      <c r="BB91" s="8">
        <f t="shared" si="261"/>
        <v>0</v>
      </c>
      <c r="BC91" s="8">
        <f t="shared" si="261"/>
        <v>0</v>
      </c>
      <c r="BD91" s="8">
        <f t="shared" si="261"/>
        <v>0</v>
      </c>
      <c r="BE91" s="8">
        <f t="shared" si="261"/>
        <v>0</v>
      </c>
      <c r="BF91" s="8">
        <f t="shared" si="261"/>
        <v>0</v>
      </c>
      <c r="BG91" s="8">
        <f t="shared" si="261"/>
        <v>0</v>
      </c>
    </row>
    <row r="92" spans="1:59" ht="83.25" customHeight="1" x14ac:dyDescent="0.25">
      <c r="A92" s="10" t="s">
        <v>137</v>
      </c>
      <c r="B92" s="23" t="s">
        <v>139</v>
      </c>
      <c r="C92" s="15" t="s">
        <v>21</v>
      </c>
      <c r="D92" s="15" t="s">
        <v>33</v>
      </c>
      <c r="E92" s="12">
        <f t="shared" ref="E92:F94" si="262">J92+O92+T92+Y92+AD92+AI92+AN92+AS92+AX92+BC92</f>
        <v>243.10000000000002</v>
      </c>
      <c r="F92" s="12">
        <f t="shared" si="262"/>
        <v>0</v>
      </c>
      <c r="G92" s="12">
        <f t="shared" ref="G92" si="263">L92+Q92+V92+AA92+AF92+AK92+AP92+AU92+AZ92+BE92</f>
        <v>0</v>
      </c>
      <c r="H92" s="49">
        <f t="shared" ref="H92:H97" si="264">M92+R92+W92+AB92+AG92+AL92+AQ92+AV92+BA92+BF92</f>
        <v>243.10000000000002</v>
      </c>
      <c r="I92" s="12">
        <f t="shared" ref="I92" si="265">N92+S92+X92+AC92+AH92+AM92+AR92+AW92+BB92+BG92</f>
        <v>0</v>
      </c>
      <c r="J92" s="32">
        <f t="shared" ref="J92:J97" si="266">M92</f>
        <v>243.10000000000002</v>
      </c>
      <c r="K92" s="20">
        <v>0</v>
      </c>
      <c r="L92" s="20">
        <v>0</v>
      </c>
      <c r="M92" s="26">
        <f>600-356.9</f>
        <v>243.10000000000002</v>
      </c>
      <c r="N92" s="20">
        <v>0</v>
      </c>
      <c r="O92" s="20">
        <f t="shared" ref="O92:O97" si="267">R92</f>
        <v>0</v>
      </c>
      <c r="P92" s="20">
        <v>0</v>
      </c>
      <c r="Q92" s="20">
        <v>0</v>
      </c>
      <c r="R92" s="21">
        <v>0</v>
      </c>
      <c r="S92" s="20">
        <v>0</v>
      </c>
      <c r="T92" s="20">
        <f t="shared" ref="T92:T97" si="268">W92</f>
        <v>0</v>
      </c>
      <c r="U92" s="20">
        <v>0</v>
      </c>
      <c r="V92" s="20">
        <v>0</v>
      </c>
      <c r="W92" s="21">
        <v>0</v>
      </c>
      <c r="X92" s="20">
        <v>0</v>
      </c>
      <c r="Y92" s="20">
        <f t="shared" ref="Y92:Y97" si="269">AB92</f>
        <v>0</v>
      </c>
      <c r="Z92" s="20">
        <v>0</v>
      </c>
      <c r="AA92" s="20">
        <v>0</v>
      </c>
      <c r="AB92" s="21">
        <v>0</v>
      </c>
      <c r="AC92" s="20">
        <v>0</v>
      </c>
      <c r="AD92" s="20">
        <f t="shared" ref="AD92:AD97" si="270">AG92</f>
        <v>0</v>
      </c>
      <c r="AE92" s="20">
        <v>0</v>
      </c>
      <c r="AF92" s="20">
        <v>0</v>
      </c>
      <c r="AG92" s="21">
        <v>0</v>
      </c>
      <c r="AH92" s="20">
        <v>0</v>
      </c>
      <c r="AI92" s="20">
        <f t="shared" ref="AI92:AI97" si="271">AL92</f>
        <v>0</v>
      </c>
      <c r="AJ92" s="20">
        <v>0</v>
      </c>
      <c r="AK92" s="20">
        <v>0</v>
      </c>
      <c r="AL92" s="21">
        <v>0</v>
      </c>
      <c r="AM92" s="20">
        <v>0</v>
      </c>
      <c r="AN92" s="20">
        <f t="shared" ref="AN92:AN97" si="272">AQ92</f>
        <v>0</v>
      </c>
      <c r="AO92" s="20">
        <v>0</v>
      </c>
      <c r="AP92" s="20">
        <v>0</v>
      </c>
      <c r="AQ92" s="21">
        <v>0</v>
      </c>
      <c r="AR92" s="20">
        <v>0</v>
      </c>
      <c r="AS92" s="20">
        <f t="shared" ref="AS92:AS97" si="273">AV92</f>
        <v>0</v>
      </c>
      <c r="AT92" s="20">
        <v>0</v>
      </c>
      <c r="AU92" s="20">
        <v>0</v>
      </c>
      <c r="AV92" s="21">
        <v>0</v>
      </c>
      <c r="AW92" s="20">
        <v>0</v>
      </c>
      <c r="AX92" s="20">
        <f t="shared" ref="AX92:AX97" si="274">BA92</f>
        <v>0</v>
      </c>
      <c r="AY92" s="20">
        <v>0</v>
      </c>
      <c r="AZ92" s="20">
        <v>0</v>
      </c>
      <c r="BA92" s="21">
        <v>0</v>
      </c>
      <c r="BB92" s="20">
        <v>0</v>
      </c>
      <c r="BC92" s="20">
        <f t="shared" ref="BC92:BC97" si="275">BF92</f>
        <v>0</v>
      </c>
      <c r="BD92" s="20">
        <v>0</v>
      </c>
      <c r="BE92" s="20">
        <v>0</v>
      </c>
      <c r="BF92" s="21">
        <v>0</v>
      </c>
      <c r="BG92" s="20">
        <v>0</v>
      </c>
    </row>
    <row r="93" spans="1:59" ht="60" customHeight="1" x14ac:dyDescent="0.25">
      <c r="A93" s="10" t="s">
        <v>144</v>
      </c>
      <c r="B93" s="23" t="s">
        <v>187</v>
      </c>
      <c r="C93" s="15" t="s">
        <v>21</v>
      </c>
      <c r="D93" s="15" t="s">
        <v>33</v>
      </c>
      <c r="E93" s="12">
        <f t="shared" si="262"/>
        <v>1573.4</v>
      </c>
      <c r="F93" s="12">
        <f t="shared" si="262"/>
        <v>0</v>
      </c>
      <c r="G93" s="12">
        <f t="shared" ref="G93" si="276">L93+Q93+V93+AA93+AF93+AK93+AP93+AU93+AZ93+BE93</f>
        <v>0</v>
      </c>
      <c r="H93" s="49">
        <f t="shared" si="264"/>
        <v>1573.4</v>
      </c>
      <c r="I93" s="12">
        <f t="shared" ref="I93" si="277">N93+S93+X93+AC93+AH93+AM93+AR93+AW93+BB93+BG93</f>
        <v>0</v>
      </c>
      <c r="J93" s="32">
        <f t="shared" si="266"/>
        <v>973.4</v>
      </c>
      <c r="K93" s="20">
        <v>0</v>
      </c>
      <c r="L93" s="20">
        <v>0</v>
      </c>
      <c r="M93" s="26">
        <v>973.4</v>
      </c>
      <c r="N93" s="20">
        <v>0</v>
      </c>
      <c r="O93" s="20">
        <f t="shared" si="267"/>
        <v>0</v>
      </c>
      <c r="P93" s="20">
        <v>0</v>
      </c>
      <c r="Q93" s="20">
        <v>0</v>
      </c>
      <c r="R93" s="21">
        <v>0</v>
      </c>
      <c r="S93" s="20">
        <v>0</v>
      </c>
      <c r="T93" s="48">
        <f t="shared" si="268"/>
        <v>600</v>
      </c>
      <c r="U93" s="20">
        <v>0</v>
      </c>
      <c r="V93" s="20">
        <v>0</v>
      </c>
      <c r="W93" s="47">
        <v>600</v>
      </c>
      <c r="X93" s="20">
        <v>0</v>
      </c>
      <c r="Y93" s="20">
        <f t="shared" si="269"/>
        <v>0</v>
      </c>
      <c r="Z93" s="20">
        <v>0</v>
      </c>
      <c r="AA93" s="20">
        <v>0</v>
      </c>
      <c r="AB93" s="21">
        <v>0</v>
      </c>
      <c r="AC93" s="20">
        <v>0</v>
      </c>
      <c r="AD93" s="20">
        <f t="shared" si="270"/>
        <v>0</v>
      </c>
      <c r="AE93" s="20">
        <v>0</v>
      </c>
      <c r="AF93" s="20">
        <v>0</v>
      </c>
      <c r="AG93" s="21">
        <v>0</v>
      </c>
      <c r="AH93" s="20">
        <v>0</v>
      </c>
      <c r="AI93" s="20">
        <f t="shared" si="271"/>
        <v>0</v>
      </c>
      <c r="AJ93" s="20">
        <v>0</v>
      </c>
      <c r="AK93" s="20">
        <v>0</v>
      </c>
      <c r="AL93" s="21">
        <v>0</v>
      </c>
      <c r="AM93" s="20">
        <v>0</v>
      </c>
      <c r="AN93" s="20">
        <f t="shared" si="272"/>
        <v>0</v>
      </c>
      <c r="AO93" s="20">
        <v>0</v>
      </c>
      <c r="AP93" s="20">
        <v>0</v>
      </c>
      <c r="AQ93" s="21">
        <v>0</v>
      </c>
      <c r="AR93" s="20">
        <v>0</v>
      </c>
      <c r="AS93" s="20">
        <f t="shared" si="273"/>
        <v>0</v>
      </c>
      <c r="AT93" s="20">
        <v>0</v>
      </c>
      <c r="AU93" s="20">
        <v>0</v>
      </c>
      <c r="AV93" s="21">
        <v>0</v>
      </c>
      <c r="AW93" s="20">
        <v>0</v>
      </c>
      <c r="AX93" s="20">
        <f t="shared" si="274"/>
        <v>0</v>
      </c>
      <c r="AY93" s="20">
        <v>0</v>
      </c>
      <c r="AZ93" s="20">
        <v>0</v>
      </c>
      <c r="BA93" s="21">
        <v>0</v>
      </c>
      <c r="BB93" s="20">
        <v>0</v>
      </c>
      <c r="BC93" s="20">
        <f t="shared" si="275"/>
        <v>0</v>
      </c>
      <c r="BD93" s="20">
        <v>0</v>
      </c>
      <c r="BE93" s="20">
        <v>0</v>
      </c>
      <c r="BF93" s="21">
        <v>0</v>
      </c>
      <c r="BG93" s="20">
        <v>0</v>
      </c>
    </row>
    <row r="94" spans="1:59" ht="39" customHeight="1" x14ac:dyDescent="0.25">
      <c r="A94" s="10" t="s">
        <v>147</v>
      </c>
      <c r="B94" s="23" t="s">
        <v>148</v>
      </c>
      <c r="C94" s="15" t="s">
        <v>21</v>
      </c>
      <c r="D94" s="15" t="s">
        <v>33</v>
      </c>
      <c r="E94" s="12">
        <f t="shared" si="262"/>
        <v>34.200000000000003</v>
      </c>
      <c r="F94" s="12">
        <f t="shared" si="262"/>
        <v>0</v>
      </c>
      <c r="G94" s="12">
        <f t="shared" ref="G94" si="278">L94+Q94+V94+AA94+AF94+AK94+AP94+AU94+AZ94+BE94</f>
        <v>0</v>
      </c>
      <c r="H94" s="49">
        <f t="shared" si="264"/>
        <v>34.200000000000003</v>
      </c>
      <c r="I94" s="12">
        <f t="shared" ref="I94" si="279">N94+S94+X94+AC94+AH94+AM94+AR94+AW94+BB94+BG94</f>
        <v>0</v>
      </c>
      <c r="J94" s="32">
        <f t="shared" si="266"/>
        <v>34.200000000000003</v>
      </c>
      <c r="K94" s="20">
        <v>0</v>
      </c>
      <c r="L94" s="20">
        <v>0</v>
      </c>
      <c r="M94" s="26">
        <v>34.200000000000003</v>
      </c>
      <c r="N94" s="20">
        <v>0</v>
      </c>
      <c r="O94" s="20">
        <f t="shared" si="267"/>
        <v>0</v>
      </c>
      <c r="P94" s="20">
        <v>0</v>
      </c>
      <c r="Q94" s="20">
        <v>0</v>
      </c>
      <c r="R94" s="21">
        <v>0</v>
      </c>
      <c r="S94" s="20">
        <v>0</v>
      </c>
      <c r="T94" s="20">
        <f t="shared" si="268"/>
        <v>0</v>
      </c>
      <c r="U94" s="20">
        <v>0</v>
      </c>
      <c r="V94" s="20">
        <v>0</v>
      </c>
      <c r="W94" s="21">
        <v>0</v>
      </c>
      <c r="X94" s="20">
        <v>0</v>
      </c>
      <c r="Y94" s="20">
        <f t="shared" si="269"/>
        <v>0</v>
      </c>
      <c r="Z94" s="20">
        <v>0</v>
      </c>
      <c r="AA94" s="20">
        <v>0</v>
      </c>
      <c r="AB94" s="21">
        <v>0</v>
      </c>
      <c r="AC94" s="20">
        <v>0</v>
      </c>
      <c r="AD94" s="20">
        <f t="shared" si="270"/>
        <v>0</v>
      </c>
      <c r="AE94" s="20">
        <v>0</v>
      </c>
      <c r="AF94" s="20">
        <v>0</v>
      </c>
      <c r="AG94" s="21">
        <v>0</v>
      </c>
      <c r="AH94" s="20">
        <v>0</v>
      </c>
      <c r="AI94" s="20">
        <f t="shared" si="271"/>
        <v>0</v>
      </c>
      <c r="AJ94" s="20">
        <v>0</v>
      </c>
      <c r="AK94" s="20">
        <v>0</v>
      </c>
      <c r="AL94" s="21">
        <v>0</v>
      </c>
      <c r="AM94" s="20">
        <v>0</v>
      </c>
      <c r="AN94" s="20">
        <f t="shared" si="272"/>
        <v>0</v>
      </c>
      <c r="AO94" s="20">
        <v>0</v>
      </c>
      <c r="AP94" s="20">
        <v>0</v>
      </c>
      <c r="AQ94" s="21">
        <v>0</v>
      </c>
      <c r="AR94" s="20">
        <v>0</v>
      </c>
      <c r="AS94" s="20">
        <f t="shared" si="273"/>
        <v>0</v>
      </c>
      <c r="AT94" s="20">
        <v>0</v>
      </c>
      <c r="AU94" s="20">
        <v>0</v>
      </c>
      <c r="AV94" s="21">
        <v>0</v>
      </c>
      <c r="AW94" s="20">
        <v>0</v>
      </c>
      <c r="AX94" s="20">
        <f t="shared" si="274"/>
        <v>0</v>
      </c>
      <c r="AY94" s="20">
        <v>0</v>
      </c>
      <c r="AZ94" s="20">
        <v>0</v>
      </c>
      <c r="BA94" s="21">
        <v>0</v>
      </c>
      <c r="BB94" s="20">
        <v>0</v>
      </c>
      <c r="BC94" s="20">
        <f t="shared" si="275"/>
        <v>0</v>
      </c>
      <c r="BD94" s="20">
        <v>0</v>
      </c>
      <c r="BE94" s="20">
        <v>0</v>
      </c>
      <c r="BF94" s="21">
        <v>0</v>
      </c>
      <c r="BG94" s="20">
        <v>0</v>
      </c>
    </row>
    <row r="95" spans="1:59" ht="63.75" customHeight="1" x14ac:dyDescent="0.25">
      <c r="A95" s="10" t="s">
        <v>151</v>
      </c>
      <c r="B95" s="23" t="s">
        <v>176</v>
      </c>
      <c r="C95" s="15" t="s">
        <v>21</v>
      </c>
      <c r="D95" s="15" t="s">
        <v>33</v>
      </c>
      <c r="E95" s="12">
        <f t="shared" ref="E95" si="280">J95+O95+T95+Y95+AD95+AI95+AN95+AS95+AX95+BC95</f>
        <v>176.2</v>
      </c>
      <c r="F95" s="12">
        <f t="shared" ref="F95" si="281">K95+P95+U95+Z95+AE95+AJ95+AO95+AT95+AY95+BD95</f>
        <v>0</v>
      </c>
      <c r="G95" s="12">
        <f t="shared" ref="G95" si="282">L95+Q95+V95+AA95+AF95+AK95+AP95+AU95+AZ95+BE95</f>
        <v>0</v>
      </c>
      <c r="H95" s="49">
        <f t="shared" si="264"/>
        <v>176.2</v>
      </c>
      <c r="I95" s="12">
        <f t="shared" ref="I95" si="283">N95+S95+X95+AC95+AH95+AM95+AR95+AW95+BB95+BG95</f>
        <v>0</v>
      </c>
      <c r="J95" s="24">
        <f t="shared" si="266"/>
        <v>0</v>
      </c>
      <c r="K95" s="20">
        <v>0</v>
      </c>
      <c r="L95" s="20">
        <v>0</v>
      </c>
      <c r="M95" s="26">
        <v>0</v>
      </c>
      <c r="N95" s="20">
        <v>0</v>
      </c>
      <c r="O95" s="48">
        <f t="shared" si="267"/>
        <v>176.2</v>
      </c>
      <c r="P95" s="20">
        <v>0</v>
      </c>
      <c r="Q95" s="20">
        <v>0</v>
      </c>
      <c r="R95" s="47">
        <v>176.2</v>
      </c>
      <c r="S95" s="20">
        <v>0</v>
      </c>
      <c r="T95" s="20">
        <f t="shared" si="268"/>
        <v>0</v>
      </c>
      <c r="U95" s="20">
        <v>0</v>
      </c>
      <c r="V95" s="20">
        <v>0</v>
      </c>
      <c r="W95" s="21">
        <v>0</v>
      </c>
      <c r="X95" s="20">
        <v>0</v>
      </c>
      <c r="Y95" s="20">
        <f t="shared" si="269"/>
        <v>0</v>
      </c>
      <c r="Z95" s="20">
        <v>0</v>
      </c>
      <c r="AA95" s="20">
        <v>0</v>
      </c>
      <c r="AB95" s="21">
        <v>0</v>
      </c>
      <c r="AC95" s="20">
        <v>0</v>
      </c>
      <c r="AD95" s="20">
        <f t="shared" si="270"/>
        <v>0</v>
      </c>
      <c r="AE95" s="20">
        <v>0</v>
      </c>
      <c r="AF95" s="20">
        <v>0</v>
      </c>
      <c r="AG95" s="21">
        <v>0</v>
      </c>
      <c r="AH95" s="20">
        <v>0</v>
      </c>
      <c r="AI95" s="20">
        <f t="shared" si="271"/>
        <v>0</v>
      </c>
      <c r="AJ95" s="20">
        <v>0</v>
      </c>
      <c r="AK95" s="20">
        <v>0</v>
      </c>
      <c r="AL95" s="21">
        <v>0</v>
      </c>
      <c r="AM95" s="20">
        <v>0</v>
      </c>
      <c r="AN95" s="20">
        <f t="shared" si="272"/>
        <v>0</v>
      </c>
      <c r="AO95" s="20">
        <v>0</v>
      </c>
      <c r="AP95" s="20">
        <v>0</v>
      </c>
      <c r="AQ95" s="21">
        <v>0</v>
      </c>
      <c r="AR95" s="20">
        <v>0</v>
      </c>
      <c r="AS95" s="20">
        <f t="shared" si="273"/>
        <v>0</v>
      </c>
      <c r="AT95" s="20">
        <v>0</v>
      </c>
      <c r="AU95" s="20">
        <v>0</v>
      </c>
      <c r="AV95" s="21">
        <v>0</v>
      </c>
      <c r="AW95" s="20">
        <v>0</v>
      </c>
      <c r="AX95" s="20">
        <f t="shared" si="274"/>
        <v>0</v>
      </c>
      <c r="AY95" s="20">
        <v>0</v>
      </c>
      <c r="AZ95" s="20">
        <v>0</v>
      </c>
      <c r="BA95" s="21">
        <v>0</v>
      </c>
      <c r="BB95" s="20">
        <v>0</v>
      </c>
      <c r="BC95" s="20">
        <f t="shared" si="275"/>
        <v>0</v>
      </c>
      <c r="BD95" s="20">
        <v>0</v>
      </c>
      <c r="BE95" s="20">
        <v>0</v>
      </c>
      <c r="BF95" s="21">
        <v>0</v>
      </c>
      <c r="BG95" s="20">
        <v>0</v>
      </c>
    </row>
    <row r="96" spans="1:59" ht="63.75" customHeight="1" x14ac:dyDescent="0.25">
      <c r="A96" s="10" t="s">
        <v>181</v>
      </c>
      <c r="B96" s="23" t="s">
        <v>182</v>
      </c>
      <c r="C96" s="15" t="s">
        <v>21</v>
      </c>
      <c r="D96" s="15" t="s">
        <v>33</v>
      </c>
      <c r="E96" s="12">
        <f t="shared" ref="E96" si="284">J96+O96+T96+Y96+AD96+AI96+AN96+AS96+AX96+BC96</f>
        <v>1008</v>
      </c>
      <c r="F96" s="12">
        <f t="shared" ref="F96" si="285">K96+P96+U96+Z96+AE96+AJ96+AO96+AT96+AY96+BD96</f>
        <v>0</v>
      </c>
      <c r="G96" s="12">
        <f t="shared" ref="G96" si="286">L96+Q96+V96+AA96+AF96+AK96+AP96+AU96+AZ96+BE96</f>
        <v>0</v>
      </c>
      <c r="H96" s="49">
        <f t="shared" si="264"/>
        <v>1008</v>
      </c>
      <c r="I96" s="12">
        <f t="shared" ref="I96" si="287">N96+S96+X96+AC96+AH96+AM96+AR96+AW96+BB96+BG96</f>
        <v>0</v>
      </c>
      <c r="J96" s="24">
        <f t="shared" si="266"/>
        <v>0</v>
      </c>
      <c r="K96" s="20">
        <v>0</v>
      </c>
      <c r="L96" s="20">
        <v>0</v>
      </c>
      <c r="M96" s="26">
        <v>0</v>
      </c>
      <c r="N96" s="20">
        <v>0</v>
      </c>
      <c r="O96" s="48">
        <f t="shared" si="267"/>
        <v>0</v>
      </c>
      <c r="P96" s="20">
        <v>0</v>
      </c>
      <c r="Q96" s="20">
        <v>0</v>
      </c>
      <c r="R96" s="47">
        <f>677.6-677.6</f>
        <v>0</v>
      </c>
      <c r="S96" s="20">
        <v>0</v>
      </c>
      <c r="T96" s="48">
        <f t="shared" si="268"/>
        <v>1008</v>
      </c>
      <c r="U96" s="20">
        <v>0</v>
      </c>
      <c r="V96" s="20">
        <v>0</v>
      </c>
      <c r="W96" s="47">
        <v>1008</v>
      </c>
      <c r="X96" s="20">
        <v>0</v>
      </c>
      <c r="Y96" s="20">
        <f t="shared" si="269"/>
        <v>0</v>
      </c>
      <c r="Z96" s="20">
        <v>0</v>
      </c>
      <c r="AA96" s="20">
        <v>0</v>
      </c>
      <c r="AB96" s="21">
        <v>0</v>
      </c>
      <c r="AC96" s="20">
        <v>0</v>
      </c>
      <c r="AD96" s="20">
        <f t="shared" si="270"/>
        <v>0</v>
      </c>
      <c r="AE96" s="20">
        <v>0</v>
      </c>
      <c r="AF96" s="20">
        <v>0</v>
      </c>
      <c r="AG96" s="21">
        <v>0</v>
      </c>
      <c r="AH96" s="20">
        <v>0</v>
      </c>
      <c r="AI96" s="20">
        <f t="shared" si="271"/>
        <v>0</v>
      </c>
      <c r="AJ96" s="20">
        <v>0</v>
      </c>
      <c r="AK96" s="20">
        <v>0</v>
      </c>
      <c r="AL96" s="21">
        <v>0</v>
      </c>
      <c r="AM96" s="20">
        <v>0</v>
      </c>
      <c r="AN96" s="20">
        <f t="shared" si="272"/>
        <v>0</v>
      </c>
      <c r="AO96" s="20">
        <v>0</v>
      </c>
      <c r="AP96" s="20">
        <v>0</v>
      </c>
      <c r="AQ96" s="21">
        <v>0</v>
      </c>
      <c r="AR96" s="20">
        <v>0</v>
      </c>
      <c r="AS96" s="20">
        <f t="shared" si="273"/>
        <v>0</v>
      </c>
      <c r="AT96" s="20">
        <v>0</v>
      </c>
      <c r="AU96" s="20">
        <v>0</v>
      </c>
      <c r="AV96" s="21">
        <v>0</v>
      </c>
      <c r="AW96" s="20">
        <v>0</v>
      </c>
      <c r="AX96" s="20">
        <f t="shared" si="274"/>
        <v>0</v>
      </c>
      <c r="AY96" s="20">
        <v>0</v>
      </c>
      <c r="AZ96" s="20">
        <v>0</v>
      </c>
      <c r="BA96" s="21">
        <v>0</v>
      </c>
      <c r="BB96" s="20">
        <v>0</v>
      </c>
      <c r="BC96" s="20">
        <f t="shared" si="275"/>
        <v>0</v>
      </c>
      <c r="BD96" s="20">
        <v>0</v>
      </c>
      <c r="BE96" s="20">
        <v>0</v>
      </c>
      <c r="BF96" s="21">
        <v>0</v>
      </c>
      <c r="BG96" s="20">
        <v>0</v>
      </c>
    </row>
    <row r="97" spans="1:59" ht="63.75" customHeight="1" x14ac:dyDescent="0.25">
      <c r="A97" s="10" t="s">
        <v>198</v>
      </c>
      <c r="B97" s="23" t="s">
        <v>199</v>
      </c>
      <c r="C97" s="15" t="s">
        <v>21</v>
      </c>
      <c r="D97" s="15" t="s">
        <v>33</v>
      </c>
      <c r="E97" s="12">
        <f t="shared" ref="E97" si="288">J97+O97+T97+Y97+AD97+AI97+AN97+AS97+AX97+BC97</f>
        <v>600</v>
      </c>
      <c r="F97" s="12">
        <f t="shared" ref="F97" si="289">K97+P97+U97+Z97+AE97+AJ97+AO97+AT97+AY97+BD97</f>
        <v>0</v>
      </c>
      <c r="G97" s="12">
        <f t="shared" ref="G97" si="290">L97+Q97+V97+AA97+AF97+AK97+AP97+AU97+AZ97+BE97</f>
        <v>0</v>
      </c>
      <c r="H97" s="49">
        <f t="shared" si="264"/>
        <v>600</v>
      </c>
      <c r="I97" s="12">
        <f t="shared" ref="I97" si="291">N97+S97+X97+AC97+AH97+AM97+AR97+AW97+BB97+BG97</f>
        <v>0</v>
      </c>
      <c r="J97" s="24">
        <f t="shared" si="266"/>
        <v>0</v>
      </c>
      <c r="K97" s="20">
        <v>0</v>
      </c>
      <c r="L97" s="20">
        <v>0</v>
      </c>
      <c r="M97" s="26">
        <v>0</v>
      </c>
      <c r="N97" s="20">
        <v>0</v>
      </c>
      <c r="O97" s="48">
        <f t="shared" si="267"/>
        <v>0</v>
      </c>
      <c r="P97" s="20">
        <v>0</v>
      </c>
      <c r="Q97" s="20">
        <v>0</v>
      </c>
      <c r="R97" s="47">
        <f>677.6-677.6</f>
        <v>0</v>
      </c>
      <c r="S97" s="20">
        <v>0</v>
      </c>
      <c r="T97" s="48">
        <f t="shared" si="268"/>
        <v>0</v>
      </c>
      <c r="U97" s="20">
        <v>0</v>
      </c>
      <c r="V97" s="20">
        <v>0</v>
      </c>
      <c r="W97" s="47">
        <v>0</v>
      </c>
      <c r="X97" s="20">
        <v>0</v>
      </c>
      <c r="Y97" s="48">
        <f t="shared" si="269"/>
        <v>600</v>
      </c>
      <c r="Z97" s="20">
        <v>0</v>
      </c>
      <c r="AA97" s="20">
        <v>0</v>
      </c>
      <c r="AB97" s="47">
        <v>600</v>
      </c>
      <c r="AC97" s="20">
        <v>0</v>
      </c>
      <c r="AD97" s="20">
        <f t="shared" si="270"/>
        <v>0</v>
      </c>
      <c r="AE97" s="20">
        <v>0</v>
      </c>
      <c r="AF97" s="20">
        <v>0</v>
      </c>
      <c r="AG97" s="21">
        <v>0</v>
      </c>
      <c r="AH97" s="20">
        <v>0</v>
      </c>
      <c r="AI97" s="20">
        <f t="shared" si="271"/>
        <v>0</v>
      </c>
      <c r="AJ97" s="20">
        <v>0</v>
      </c>
      <c r="AK97" s="20">
        <v>0</v>
      </c>
      <c r="AL97" s="21">
        <v>0</v>
      </c>
      <c r="AM97" s="20">
        <v>0</v>
      </c>
      <c r="AN97" s="20">
        <f t="shared" si="272"/>
        <v>0</v>
      </c>
      <c r="AO97" s="20">
        <v>0</v>
      </c>
      <c r="AP97" s="20">
        <v>0</v>
      </c>
      <c r="AQ97" s="21">
        <v>0</v>
      </c>
      <c r="AR97" s="20">
        <v>0</v>
      </c>
      <c r="AS97" s="20">
        <f t="shared" si="273"/>
        <v>0</v>
      </c>
      <c r="AT97" s="20">
        <v>0</v>
      </c>
      <c r="AU97" s="20">
        <v>0</v>
      </c>
      <c r="AV97" s="21">
        <v>0</v>
      </c>
      <c r="AW97" s="20">
        <v>0</v>
      </c>
      <c r="AX97" s="20">
        <f t="shared" si="274"/>
        <v>0</v>
      </c>
      <c r="AY97" s="20">
        <v>0</v>
      </c>
      <c r="AZ97" s="20">
        <v>0</v>
      </c>
      <c r="BA97" s="21">
        <v>0</v>
      </c>
      <c r="BB97" s="20">
        <v>0</v>
      </c>
      <c r="BC97" s="20">
        <f t="shared" si="275"/>
        <v>0</v>
      </c>
      <c r="BD97" s="20">
        <v>0</v>
      </c>
      <c r="BE97" s="20">
        <v>0</v>
      </c>
      <c r="BF97" s="21">
        <v>0</v>
      </c>
      <c r="BG97" s="20">
        <v>0</v>
      </c>
    </row>
    <row r="98" spans="1:59" ht="63.75" customHeight="1" x14ac:dyDescent="0.25">
      <c r="A98" s="10" t="s">
        <v>213</v>
      </c>
      <c r="B98" s="23" t="s">
        <v>214</v>
      </c>
      <c r="C98" s="15" t="s">
        <v>21</v>
      </c>
      <c r="D98" s="15" t="s">
        <v>33</v>
      </c>
      <c r="E98" s="12">
        <f t="shared" ref="E98" si="292">J98+O98+T98+Y98+AD98+AI98+AN98+AS98+AX98+BC98</f>
        <v>221.6</v>
      </c>
      <c r="F98" s="12">
        <f t="shared" ref="F98" si="293">K98+P98+U98+Z98+AE98+AJ98+AO98+AT98+AY98+BD98</f>
        <v>0</v>
      </c>
      <c r="G98" s="12">
        <f t="shared" ref="G98" si="294">L98+Q98+V98+AA98+AF98+AK98+AP98+AU98+AZ98+BE98</f>
        <v>0</v>
      </c>
      <c r="H98" s="49">
        <f t="shared" ref="H98" si="295">M98+R98+W98+AB98+AG98+AL98+AQ98+AV98+BA98+BF98</f>
        <v>221.6</v>
      </c>
      <c r="I98" s="12">
        <f t="shared" ref="I98" si="296">N98+S98+X98+AC98+AH98+AM98+AR98+AW98+BB98+BG98</f>
        <v>0</v>
      </c>
      <c r="J98" s="24">
        <f t="shared" ref="J98" si="297">M98</f>
        <v>0</v>
      </c>
      <c r="K98" s="20">
        <v>0</v>
      </c>
      <c r="L98" s="20">
        <v>0</v>
      </c>
      <c r="M98" s="26">
        <v>0</v>
      </c>
      <c r="N98" s="20">
        <v>0</v>
      </c>
      <c r="O98" s="48">
        <f t="shared" ref="O98" si="298">R98</f>
        <v>0</v>
      </c>
      <c r="P98" s="20">
        <v>0</v>
      </c>
      <c r="Q98" s="20">
        <v>0</v>
      </c>
      <c r="R98" s="47">
        <f>677.6-677.6</f>
        <v>0</v>
      </c>
      <c r="S98" s="20">
        <v>0</v>
      </c>
      <c r="T98" s="48">
        <f t="shared" ref="T98" si="299">W98</f>
        <v>0</v>
      </c>
      <c r="U98" s="20">
        <v>0</v>
      </c>
      <c r="V98" s="20">
        <v>0</v>
      </c>
      <c r="W98" s="47">
        <v>0</v>
      </c>
      <c r="X98" s="20">
        <v>0</v>
      </c>
      <c r="Y98" s="48">
        <f t="shared" ref="Y98" si="300">AB98</f>
        <v>221.6</v>
      </c>
      <c r="Z98" s="20">
        <v>0</v>
      </c>
      <c r="AA98" s="20">
        <v>0</v>
      </c>
      <c r="AB98" s="47">
        <v>221.6</v>
      </c>
      <c r="AC98" s="20">
        <v>0</v>
      </c>
      <c r="AD98" s="20">
        <f t="shared" ref="AD98" si="301">AG98</f>
        <v>0</v>
      </c>
      <c r="AE98" s="20">
        <v>0</v>
      </c>
      <c r="AF98" s="20">
        <v>0</v>
      </c>
      <c r="AG98" s="21">
        <v>0</v>
      </c>
      <c r="AH98" s="20">
        <v>0</v>
      </c>
      <c r="AI98" s="20">
        <f t="shared" ref="AI98" si="302">AL98</f>
        <v>0</v>
      </c>
      <c r="AJ98" s="20">
        <v>0</v>
      </c>
      <c r="AK98" s="20">
        <v>0</v>
      </c>
      <c r="AL98" s="21">
        <v>0</v>
      </c>
      <c r="AM98" s="20">
        <v>0</v>
      </c>
      <c r="AN98" s="20">
        <f t="shared" ref="AN98" si="303">AQ98</f>
        <v>0</v>
      </c>
      <c r="AO98" s="20">
        <v>0</v>
      </c>
      <c r="AP98" s="20">
        <v>0</v>
      </c>
      <c r="AQ98" s="21">
        <v>0</v>
      </c>
      <c r="AR98" s="20">
        <v>0</v>
      </c>
      <c r="AS98" s="20">
        <f t="shared" ref="AS98" si="304">AV98</f>
        <v>0</v>
      </c>
      <c r="AT98" s="20">
        <v>0</v>
      </c>
      <c r="AU98" s="20">
        <v>0</v>
      </c>
      <c r="AV98" s="21">
        <v>0</v>
      </c>
      <c r="AW98" s="20">
        <v>0</v>
      </c>
      <c r="AX98" s="20">
        <f t="shared" ref="AX98" si="305">BA98</f>
        <v>0</v>
      </c>
      <c r="AY98" s="20">
        <v>0</v>
      </c>
      <c r="AZ98" s="20">
        <v>0</v>
      </c>
      <c r="BA98" s="21">
        <v>0</v>
      </c>
      <c r="BB98" s="20">
        <v>0</v>
      </c>
      <c r="BC98" s="20">
        <f t="shared" ref="BC98" si="306">BF98</f>
        <v>0</v>
      </c>
      <c r="BD98" s="20">
        <v>0</v>
      </c>
      <c r="BE98" s="20">
        <v>0</v>
      </c>
      <c r="BF98" s="21">
        <v>0</v>
      </c>
      <c r="BG98" s="20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26:D26"/>
    <mergeCell ref="B45:D45"/>
    <mergeCell ref="B32:D32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89:D89"/>
    <mergeCell ref="B91:D91"/>
    <mergeCell ref="B46:D46"/>
    <mergeCell ref="B59:D59"/>
    <mergeCell ref="B80:D80"/>
    <mergeCell ref="B82:D82"/>
    <mergeCell ref="B87:D87"/>
    <mergeCell ref="B71:D71"/>
    <mergeCell ref="B73:D73"/>
  </mergeCells>
  <printOptions horizontalCentered="1"/>
  <pageMargins left="0" right="0" top="0.19685039370078741" bottom="0.19685039370078741" header="0.31496062992125984" footer="0.31496062992125984"/>
  <pageSetup paperSize="9" scale="39" fitToWidth="2" fitToHeight="5" orientation="landscape" r:id="rId1"/>
  <headerFooter>
    <oddFooter>Страница  &amp;P из &amp;N</oddFooter>
  </headerFooter>
  <colBreaks count="2" manualBreakCount="2">
    <brk id="19" max="97" man="1"/>
    <brk id="39" max="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2024-09-26T08:43:23Z</cp:lastPrinted>
  <dcterms:created xsi:type="dcterms:W3CDTF">2019-10-14T07:16:42Z</dcterms:created>
  <dcterms:modified xsi:type="dcterms:W3CDTF">2024-12-26T08:10:42Z</dcterms:modified>
</cp:coreProperties>
</file>